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7_02_0900_5_basil_14_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AC13" i="1" s="1"/>
  <c r="V13" i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B13" i="1"/>
  <c r="CC13" i="1"/>
  <c r="P13" i="1" s="1"/>
  <c r="CD13" i="1"/>
  <c r="CE13" i="1"/>
  <c r="Q14" i="1"/>
  <c r="V14" i="1"/>
  <c r="CB14" i="1" s="1"/>
  <c r="X14" i="1"/>
  <c r="Y14" i="1"/>
  <c r="AH14" i="1"/>
  <c r="AJ14" i="1"/>
  <c r="BG14" i="1"/>
  <c r="E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AC15" i="1" s="1"/>
  <c r="X15" i="1"/>
  <c r="Y15" i="1"/>
  <c r="AH15" i="1"/>
  <c r="AJ15" i="1" s="1"/>
  <c r="BG15" i="1"/>
  <c r="E15" i="1" s="1"/>
  <c r="BH15" i="1"/>
  <c r="AD15" i="1" s="1"/>
  <c r="BI15" i="1"/>
  <c r="BJ15" i="1"/>
  <c r="BK15" i="1"/>
  <c r="BP15" i="1"/>
  <c r="BQ15" i="1"/>
  <c r="BS15" i="1"/>
  <c r="CA15" i="1"/>
  <c r="O15" i="1" s="1"/>
  <c r="CC15" i="1"/>
  <c r="P15" i="1" s="1"/>
  <c r="CD15" i="1"/>
  <c r="CE15" i="1"/>
  <c r="Q16" i="1"/>
  <c r="V16" i="1"/>
  <c r="AC16" i="1" s="1"/>
  <c r="X16" i="1"/>
  <c r="Y16" i="1"/>
  <c r="AH16" i="1"/>
  <c r="AJ16" i="1"/>
  <c r="BG16" i="1"/>
  <c r="BH16" i="1" s="1"/>
  <c r="BI16" i="1"/>
  <c r="BJ16" i="1"/>
  <c r="BK16" i="1"/>
  <c r="BP16" i="1"/>
  <c r="BQ16" i="1" s="1"/>
  <c r="BS16" i="1"/>
  <c r="CA16" i="1"/>
  <c r="O16" i="1" s="1"/>
  <c r="CB16" i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H17" i="1"/>
  <c r="AD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H18" i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E19" i="1"/>
  <c r="BY19" i="1" s="1"/>
  <c r="Q19" i="1"/>
  <c r="V19" i="1"/>
  <c r="CB19" i="1" s="1"/>
  <c r="X19" i="1"/>
  <c r="Y19" i="1"/>
  <c r="AH19" i="1"/>
  <c r="AJ19" i="1" s="1"/>
  <c r="BG19" i="1"/>
  <c r="BH19" i="1"/>
  <c r="AD19" i="1" s="1"/>
  <c r="BI19" i="1"/>
  <c r="BJ19" i="1"/>
  <c r="BK19" i="1"/>
  <c r="BP19" i="1"/>
  <c r="BQ19" i="1" s="1"/>
  <c r="BT19" i="1" s="1"/>
  <c r="BS19" i="1"/>
  <c r="CA19" i="1"/>
  <c r="O19" i="1" s="1"/>
  <c r="CC19" i="1"/>
  <c r="P19" i="1" s="1"/>
  <c r="CD19" i="1"/>
  <c r="CE19" i="1"/>
  <c r="Q20" i="1"/>
  <c r="V20" i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X21" i="1"/>
  <c r="Y21" i="1"/>
  <c r="AH21" i="1"/>
  <c r="AJ21" i="1" s="1"/>
  <c r="BG21" i="1"/>
  <c r="E21" i="1" s="1"/>
  <c r="BH21" i="1"/>
  <c r="AD21" i="1" s="1"/>
  <c r="BI21" i="1"/>
  <c r="BJ21" i="1"/>
  <c r="BK21" i="1"/>
  <c r="BP21" i="1"/>
  <c r="BQ21" i="1" s="1"/>
  <c r="BS21" i="1"/>
  <c r="CA21" i="1"/>
  <c r="O21" i="1" s="1"/>
  <c r="CB21" i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BH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AC23" i="1" s="1"/>
  <c r="X23" i="1"/>
  <c r="Y23" i="1"/>
  <c r="AH23" i="1"/>
  <c r="AJ23" i="1"/>
  <c r="BG23" i="1"/>
  <c r="BH23" i="1" s="1"/>
  <c r="AD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AC24" i="1" s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B24" i="1"/>
  <c r="CC24" i="1"/>
  <c r="P24" i="1" s="1"/>
  <c r="CD24" i="1"/>
  <c r="CE24" i="1"/>
  <c r="Q25" i="1"/>
  <c r="V25" i="1"/>
  <c r="AC25" i="1" s="1"/>
  <c r="X25" i="1"/>
  <c r="Y25" i="1"/>
  <c r="AH25" i="1"/>
  <c r="AJ25" i="1" s="1"/>
  <c r="BG25" i="1"/>
  <c r="E25" i="1" s="1"/>
  <c r="BH25" i="1"/>
  <c r="AD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CB15" i="1" l="1"/>
  <c r="BT14" i="1"/>
  <c r="E22" i="1"/>
  <c r="BT16" i="1"/>
  <c r="E23" i="1"/>
  <c r="BY23" i="1" s="1"/>
  <c r="AC20" i="1"/>
  <c r="AC17" i="1"/>
  <c r="BT24" i="1"/>
  <c r="BH14" i="1"/>
  <c r="AD14" i="1" s="1"/>
  <c r="CB23" i="1"/>
  <c r="BT22" i="1"/>
  <c r="AC19" i="1"/>
  <c r="BL18" i="1"/>
  <c r="AF18" i="1" s="1"/>
  <c r="BM18" i="1" s="1"/>
  <c r="W14" i="1"/>
  <c r="BL23" i="1"/>
  <c r="AF23" i="1" s="1"/>
  <c r="BM23" i="1" s="1"/>
  <c r="BN23" i="1" s="1"/>
  <c r="BO23" i="1" s="1"/>
  <c r="BR23" i="1" s="1"/>
  <c r="F23" i="1" s="1"/>
  <c r="BU23" i="1" s="1"/>
  <c r="G23" i="1" s="1"/>
  <c r="CB25" i="1"/>
  <c r="W25" i="1" s="1"/>
  <c r="AC21" i="1"/>
  <c r="BT20" i="1"/>
  <c r="BL19" i="1"/>
  <c r="AF19" i="1" s="1"/>
  <c r="BM19" i="1" s="1"/>
  <c r="BN19" i="1" s="1"/>
  <c r="BO19" i="1" s="1"/>
  <c r="BR19" i="1" s="1"/>
  <c r="F19" i="1" s="1"/>
  <c r="BU19" i="1" s="1"/>
  <c r="G19" i="1" s="1"/>
  <c r="BT17" i="1"/>
  <c r="BT23" i="1"/>
  <c r="BL17" i="1"/>
  <c r="AF17" i="1" s="1"/>
  <c r="BM17" i="1" s="1"/>
  <c r="AC14" i="1"/>
  <c r="W18" i="1"/>
  <c r="BL22" i="1"/>
  <c r="AF22" i="1" s="1"/>
  <c r="BM22" i="1" s="1"/>
  <c r="BT25" i="1"/>
  <c r="BT18" i="1"/>
  <c r="BL15" i="1"/>
  <c r="AF15" i="1" s="1"/>
  <c r="BM15" i="1" s="1"/>
  <c r="BN15" i="1" s="1"/>
  <c r="BO15" i="1" s="1"/>
  <c r="BR15" i="1" s="1"/>
  <c r="F15" i="1" s="1"/>
  <c r="BU15" i="1" s="1"/>
  <c r="G15" i="1" s="1"/>
  <c r="BY14" i="1"/>
  <c r="BL25" i="1"/>
  <c r="AF25" i="1" s="1"/>
  <c r="BM25" i="1" s="1"/>
  <c r="BN25" i="1" s="1"/>
  <c r="BO25" i="1" s="1"/>
  <c r="BR25" i="1" s="1"/>
  <c r="F25" i="1" s="1"/>
  <c r="BU25" i="1" s="1"/>
  <c r="G25" i="1" s="1"/>
  <c r="AC22" i="1"/>
  <c r="BT21" i="1"/>
  <c r="CB20" i="1"/>
  <c r="W22" i="1"/>
  <c r="BL21" i="1"/>
  <c r="AF21" i="1" s="1"/>
  <c r="BM21" i="1" s="1"/>
  <c r="BN21" i="1" s="1"/>
  <c r="BO21" i="1" s="1"/>
  <c r="BR21" i="1" s="1"/>
  <c r="F21" i="1" s="1"/>
  <c r="BU21" i="1" s="1"/>
  <c r="G21" i="1" s="1"/>
  <c r="AC18" i="1"/>
  <c r="BT15" i="1"/>
  <c r="BL14" i="1"/>
  <c r="AF14" i="1" s="1"/>
  <c r="BM14" i="1" s="1"/>
  <c r="BN14" i="1" s="1"/>
  <c r="BO14" i="1" s="1"/>
  <c r="BR14" i="1" s="1"/>
  <c r="F14" i="1" s="1"/>
  <c r="BU14" i="1" s="1"/>
  <c r="G14" i="1" s="1"/>
  <c r="BY13" i="1"/>
  <c r="W13" i="1"/>
  <c r="BY17" i="1"/>
  <c r="W17" i="1"/>
  <c r="AE21" i="1"/>
  <c r="AD16" i="1"/>
  <c r="BL16" i="1"/>
  <c r="AF16" i="1" s="1"/>
  <c r="BM16" i="1" s="1"/>
  <c r="AE23" i="1"/>
  <c r="BY25" i="1"/>
  <c r="AE19" i="1"/>
  <c r="BN22" i="1"/>
  <c r="BO22" i="1" s="1"/>
  <c r="BR22" i="1" s="1"/>
  <c r="F22" i="1" s="1"/>
  <c r="BU22" i="1" s="1"/>
  <c r="G22" i="1" s="1"/>
  <c r="AE22" i="1"/>
  <c r="BY21" i="1"/>
  <c r="W21" i="1"/>
  <c r="BN17" i="1"/>
  <c r="BO17" i="1" s="1"/>
  <c r="BR17" i="1" s="1"/>
  <c r="F17" i="1" s="1"/>
  <c r="BU17" i="1" s="1"/>
  <c r="G17" i="1" s="1"/>
  <c r="AE15" i="1"/>
  <c r="AD24" i="1"/>
  <c r="BL24" i="1"/>
  <c r="AF24" i="1" s="1"/>
  <c r="BM24" i="1" s="1"/>
  <c r="AD20" i="1"/>
  <c r="BL20" i="1"/>
  <c r="AF20" i="1" s="1"/>
  <c r="BM20" i="1" s="1"/>
  <c r="BN18" i="1"/>
  <c r="BO18" i="1" s="1"/>
  <c r="BR18" i="1" s="1"/>
  <c r="F18" i="1" s="1"/>
  <c r="BU18" i="1" s="1"/>
  <c r="G18" i="1" s="1"/>
  <c r="AE18" i="1"/>
  <c r="E24" i="1"/>
  <c r="AD22" i="1"/>
  <c r="E20" i="1"/>
  <c r="AD18" i="1"/>
  <c r="E16" i="1"/>
  <c r="BY15" i="1"/>
  <c r="BY22" i="1"/>
  <c r="BY18" i="1"/>
  <c r="W23" i="1"/>
  <c r="W19" i="1"/>
  <c r="W15" i="1"/>
  <c r="BH13" i="1"/>
  <c r="BL13" i="1" s="1"/>
  <c r="AF13" i="1" s="1"/>
  <c r="BM13" i="1" s="1"/>
  <c r="BX17" i="1" l="1"/>
  <c r="BZ17" i="1" s="1"/>
  <c r="AE25" i="1"/>
  <c r="AE14" i="1"/>
  <c r="AE17" i="1"/>
  <c r="BX19" i="1"/>
  <c r="BZ19" i="1" s="1"/>
  <c r="BV14" i="1"/>
  <c r="BW14" i="1"/>
  <c r="BX15" i="1"/>
  <c r="BZ15" i="1" s="1"/>
  <c r="BX14" i="1"/>
  <c r="BZ14" i="1" s="1"/>
  <c r="AE24" i="1"/>
  <c r="BN24" i="1"/>
  <c r="BO24" i="1" s="1"/>
  <c r="BR24" i="1" s="1"/>
  <c r="F24" i="1" s="1"/>
  <c r="BU24" i="1" s="1"/>
  <c r="G24" i="1" s="1"/>
  <c r="BV15" i="1"/>
  <c r="BW15" i="1"/>
  <c r="BV22" i="1"/>
  <c r="BW22" i="1"/>
  <c r="BX18" i="1"/>
  <c r="BZ18" i="1" s="1"/>
  <c r="AE16" i="1"/>
  <c r="BN16" i="1"/>
  <c r="BO16" i="1" s="1"/>
  <c r="BR16" i="1" s="1"/>
  <c r="F16" i="1" s="1"/>
  <c r="BU16" i="1" s="1"/>
  <c r="G16" i="1" s="1"/>
  <c r="BY24" i="1"/>
  <c r="W24" i="1"/>
  <c r="BY16" i="1"/>
  <c r="W16" i="1"/>
  <c r="BV18" i="1"/>
  <c r="BW18" i="1"/>
  <c r="BX25" i="1"/>
  <c r="BZ25" i="1" s="1"/>
  <c r="BX22" i="1"/>
  <c r="BZ22" i="1" s="1"/>
  <c r="BX23" i="1"/>
  <c r="BZ23" i="1" s="1"/>
  <c r="BX21" i="1"/>
  <c r="BZ21" i="1" s="1"/>
  <c r="BN13" i="1"/>
  <c r="BO13" i="1" s="1"/>
  <c r="BR13" i="1" s="1"/>
  <c r="F13" i="1" s="1"/>
  <c r="BU13" i="1" s="1"/>
  <c r="G13" i="1" s="1"/>
  <c r="AE13" i="1"/>
  <c r="AD13" i="1"/>
  <c r="BV23" i="1"/>
  <c r="BW23" i="1"/>
  <c r="BV21" i="1"/>
  <c r="BW21" i="1"/>
  <c r="BY20" i="1"/>
  <c r="W20" i="1"/>
  <c r="AE20" i="1"/>
  <c r="BN20" i="1"/>
  <c r="BO20" i="1" s="1"/>
  <c r="BR20" i="1" s="1"/>
  <c r="F20" i="1" s="1"/>
  <c r="BU20" i="1" s="1"/>
  <c r="G20" i="1" s="1"/>
  <c r="BV25" i="1"/>
  <c r="BW25" i="1"/>
  <c r="BV17" i="1"/>
  <c r="BW17" i="1"/>
  <c r="BV19" i="1"/>
  <c r="BW19" i="1"/>
  <c r="BV24" i="1" l="1"/>
  <c r="BW24" i="1"/>
  <c r="BX13" i="1"/>
  <c r="BZ13" i="1" s="1"/>
  <c r="BW16" i="1"/>
  <c r="BV16" i="1"/>
  <c r="BX24" i="1"/>
  <c r="BZ24" i="1" s="1"/>
  <c r="BV13" i="1"/>
  <c r="BW13" i="1"/>
  <c r="BX16" i="1"/>
  <c r="BZ16" i="1" s="1"/>
  <c r="BW20" i="1"/>
  <c r="BV20" i="1"/>
  <c r="BX20" i="1"/>
  <c r="BZ20" i="1" s="1"/>
</calcChain>
</file>

<file path=xl/sharedStrings.xml><?xml version="1.0" encoding="utf-8"?>
<sst xmlns="http://schemas.openxmlformats.org/spreadsheetml/2006/main" count="193" uniqueCount="112">
  <si>
    <t>OPEN 6.3.4</t>
  </si>
  <si>
    <t>Fri Feb  7 2020 08:31:34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</si>
  <si>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</si>
  <si>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</si>
  <si>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</si>
  <si>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</si>
  <si>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</si>
  <si>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</si>
  <si>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</si>
  <si>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</si>
  <si>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</si>
  <si>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</si>
  <si>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</si>
  <si>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</si>
  <si>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</si>
  <si>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</si>
  <si>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</si>
  <si>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</si>
  <si>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</si>
  <si>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</si>
  <si>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</si>
  <si>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</si>
  <si>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</si>
  <si>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</si>
  <si>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</si>
  <si>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</si>
  <si>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</si>
  <si>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</si>
  <si>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</si>
  <si>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</si>
  <si>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</si>
  <si>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</si>
  <si>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</si>
  <si>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</si>
  <si>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</si>
  <si>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</si>
  <si>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</si>
  <si>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</si>
  <si>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</si>
  <si>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</si>
  <si>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</si>
  <si>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</si>
  <si>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</si>
  <si>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</si>
  <si>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</si>
  <si>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</si>
  <si>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</si>
  <si>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</si>
  <si>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</si>
  <si>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</si>
  <si>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</si>
  <si>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</si>
  <si>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</si>
  <si>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</si>
  <si>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</si>
  <si>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</si>
  <si>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</si>
  <si>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</si>
  <si>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</si>
  <si>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</si>
  <si>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</si>
  <si>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</si>
  <si>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</si>
  <si>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</si>
  <si>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</si>
  <si>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</si>
  <si>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</si>
  <si>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</si>
  <si>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</si>
  <si>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</si>
  <si>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</si>
  <si>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</si>
  <si>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</si>
  <si>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</si>
  <si>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</si>
  <si>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</si>
  <si>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</si>
  <si>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</si>
  <si>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</si>
  <si>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</si>
  <si>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</si>
  <si>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</si>
  <si>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</si>
  <si>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</si>
  <si>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</si>
  <si>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</si>
  <si>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</si>
  <si>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</si>
  <si>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</si>
  <si>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</si>
  <si>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</si>
  <si>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</si>
  <si>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</si>
  <si>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</si>
  <si>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</si>
  <si>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</si>
  <si>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08:31:38</t>
  </si>
  <si>
    <t>09:34:28</t>
  </si>
  <si>
    <t>09:36:52</t>
  </si>
  <si>
    <t>09:38:18</t>
  </si>
  <si>
    <t>09:40:42</t>
  </si>
  <si>
    <t>09:43:06</t>
  </si>
  <si>
    <t>09:44:45</t>
  </si>
  <si>
    <t>09:46:14</t>
  </si>
  <si>
    <t>09:48:38</t>
  </si>
  <si>
    <t>09:51:02</t>
  </si>
  <si>
    <t>09:52:08</t>
  </si>
  <si>
    <t>09:53:36</t>
  </si>
  <si>
    <t>10:21:11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</si>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</sst>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1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43.999996967613697</v>
      </c>
      <c r="D13" s="1">
        <v>0</v>
      </c>
      <c r="E13">
        <f t="shared" ref="E13:E25" si="0">(AN13-AO13*(1000-AP13)/(1000-AQ13))*BG13</f>
        <v>-2.4353388774089653</v>
      </c>
      <c r="F13">
        <f t="shared" ref="F13:F25" si="1">IF(BR13&lt;&gt;0,1/(1/BR13-1/AJ13),0)</f>
        <v>6.7060101503889594E-2</v>
      </c>
      <c r="G13">
        <f t="shared" ref="G13:G25" si="2">((BU13-BH13/2)*AO13-E13)/(BU13+BH13/2)</f>
        <v>449.02245803758939</v>
      </c>
      <c r="H13" s="1">
        <v>0</v>
      </c>
      <c r="I13" s="1">
        <v>0</v>
      </c>
      <c r="J13" s="1">
        <v>276.110107421875</v>
      </c>
      <c r="K13" s="1">
        <v>1798.34326171875</v>
      </c>
      <c r="L13" s="1">
        <v>0</v>
      </c>
      <c r="M13" s="1">
        <v>0</v>
      </c>
      <c r="N13" s="1">
        <v>0</v>
      </c>
      <c r="O13">
        <f t="shared" ref="O13:O25" si="3">CA13/K13</f>
        <v>0.84646417994861267</v>
      </c>
      <c r="P13" t="e">
        <f t="shared" ref="P13:P25" si="4">CC13/M13</f>
        <v>#DIV/0!</v>
      </c>
      <c r="Q13" t="e">
        <f t="shared" ref="Q13:Q25" si="5">(M13-N13)/M13</f>
        <v>#DIV/0!</v>
      </c>
      <c r="R13" s="1">
        <v>-1</v>
      </c>
      <c r="S13" s="1">
        <v>0.87</v>
      </c>
      <c r="T13" s="1">
        <v>0.92</v>
      </c>
      <c r="U13" s="1">
        <v>0</v>
      </c>
      <c r="V13">
        <f t="shared" ref="V13:V25" si="6">(U13*T13+(100-U13)*S13)/100</f>
        <v>0.87</v>
      </c>
      <c r="W13" t="e">
        <f t="shared" ref="W13:W25" si="7">(E13-R13)/CB13</f>
        <v>#DIV/0!</v>
      </c>
      <c r="X13" t="e">
        <f t="shared" ref="X13:X25" si="8">(M13-N13)/(M13-L13)</f>
        <v>#DIV/0!</v>
      </c>
      <c r="Y13">
        <f t="shared" ref="Y13:Y25" si="9">(K13-M13)/(K13-L13)</f>
        <v>1</v>
      </c>
      <c r="Z13" t="e">
        <f t="shared" ref="Z13:Z24" si="10">($K$25-M13)/M13</f>
        <v>#DIV/0!</v>
      </c>
      <c r="AA13" s="1">
        <v>0</v>
      </c>
      <c r="AB13" s="1">
        <v>0.5</v>
      </c>
      <c r="AC13" t="e">
        <f t="shared" ref="AC13:AC25" si="11">Q13*AB13*V13*AA13</f>
        <v>#DIV/0!</v>
      </c>
      <c r="AD13">
        <f t="shared" ref="AD13:AD25" si="12">BH13*1000</f>
        <v>1.1141612273852102</v>
      </c>
      <c r="AE13">
        <f t="shared" ref="AE13:AE25" si="13">(BM13-BS13)</f>
        <v>1.6722942992474525</v>
      </c>
      <c r="AF13">
        <f t="shared" ref="AF13:AF25" si="14">(AL13+BL13*D13)</f>
        <v>23.037372589111328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22.977941513061523</v>
      </c>
      <c r="AL13" s="1">
        <v>23.037372589111328</v>
      </c>
      <c r="AM13" s="1">
        <v>23.059293746948242</v>
      </c>
      <c r="AN13" s="1">
        <v>400.61288452148438</v>
      </c>
      <c r="AO13" s="1">
        <v>401.93853759765625</v>
      </c>
      <c r="AP13" s="1">
        <v>10.585808753967285</v>
      </c>
      <c r="AQ13" s="1">
        <v>11.320530891418457</v>
      </c>
      <c r="AR13" s="1">
        <v>38.314743041992188</v>
      </c>
      <c r="AS13" s="1">
        <v>40.974029541015625</v>
      </c>
      <c r="AT13" s="1">
        <v>299.85440063476563</v>
      </c>
      <c r="AU13" s="1">
        <v>0</v>
      </c>
      <c r="AV13" s="1">
        <v>6.5415552817285061E-3</v>
      </c>
      <c r="AW13" s="1">
        <v>101.92207336425781</v>
      </c>
      <c r="AX13" s="1">
        <v>1.1145862340927124</v>
      </c>
      <c r="AY13" s="1">
        <v>6.5370476804673672E-3</v>
      </c>
      <c r="AZ13" s="1">
        <v>0.25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1.499272003173828</v>
      </c>
      <c r="BH13">
        <f t="shared" ref="BH13:BH25" si="18">(AQ13-AP13)/(1000-AQ13)*BG13</f>
        <v>1.1141612273852101E-3</v>
      </c>
      <c r="BI13">
        <f t="shared" ref="BI13:BI25" si="19">(AL13+273.15)</f>
        <v>296.18737258911131</v>
      </c>
      <c r="BJ13">
        <f t="shared" ref="BJ13:BJ25" si="20">(AK13+273.15)</f>
        <v>296.1279415130615</v>
      </c>
      <c r="BK13">
        <f t="shared" ref="BK13:BK25" si="21">(AU13*BC13+AV13*BD13)*BE13</f>
        <v>0</v>
      </c>
      <c r="BL13">
        <f t="shared" ref="BL13:BL25" si="22">((BK13+0.00000010773*(BJ13^4-BI13^4))-BH13*44100)/(AH13*51.4+0.00000043092*BI13^3)</f>
        <v>-0.19924470907942077</v>
      </c>
      <c r="BM13">
        <f t="shared" ref="BM13:BM25" si="23">0.61365*EXP(17.502*AF13/(240.97+AF13))</f>
        <v>2.8261062792849514</v>
      </c>
      <c r="BN13">
        <f t="shared" ref="BN13:BN25" si="24">BM13*1000/AW13</f>
        <v>27.728108210522478</v>
      </c>
      <c r="BO13">
        <f t="shared" ref="BO13:BO25" si="25">(BN13-AQ13)</f>
        <v>16.407577319104021</v>
      </c>
      <c r="BP13">
        <f t="shared" ref="BP13:BP25" si="26">IF(D13,AL13,(AK13+AL13)/2)</f>
        <v>23.007657051086426</v>
      </c>
      <c r="BQ13">
        <f t="shared" ref="BQ13:BQ25" si="27">0.61365*EXP(17.502*BP13/(240.97+BP13))</f>
        <v>2.8210287890974826</v>
      </c>
      <c r="BR13">
        <f t="shared" ref="BR13:BR25" si="28">IF(BO13&lt;&gt;0,(1000-(BN13+AQ13)/2)/BO13*BH13,0)</f>
        <v>6.6579481315532416E-2</v>
      </c>
      <c r="BS13">
        <f t="shared" ref="BS13:BS25" si="29">AQ13*AW13/1000</f>
        <v>1.1538119800374989</v>
      </c>
      <c r="BT13">
        <f t="shared" ref="BT13:BT25" si="30">(BQ13-BS13)</f>
        <v>1.6672168090599837</v>
      </c>
      <c r="BU13">
        <f t="shared" ref="BU13:BU25" si="31">1/(1.6/F13+1.37/AJ13)</f>
        <v>4.1655091279709872E-2</v>
      </c>
      <c r="BV13">
        <f t="shared" ref="BV13:BV25" si="32">G13*AW13*0.001</f>
        <v>45.76529991030656</v>
      </c>
      <c r="BW13">
        <f t="shared" ref="BW13:BW25" si="33">G13/AO13</f>
        <v>1.1171420902343645</v>
      </c>
      <c r="BX13">
        <f t="shared" ref="BX13:BX25" si="34">(1-BH13*AW13/BM13/F13)*100</f>
        <v>40.081132780220251</v>
      </c>
      <c r="BY13">
        <f t="shared" ref="BY13:BY25" si="35">(AO13-E13/(AJ13/1.35))</f>
        <v>402.29244574909416</v>
      </c>
      <c r="BZ13">
        <f t="shared" ref="BZ13:BZ25" si="36">E13*BX13/100/BY13</f>
        <v>-2.4263727032831331E-3</v>
      </c>
      <c r="CA13">
        <f t="shared" ref="CA13:CA25" si="37">(K13-J13)</f>
        <v>1522.233154296875</v>
      </c>
      <c r="CB13">
        <f t="shared" ref="CB13:CB25" si="38">AU13*V13</f>
        <v>0</v>
      </c>
      <c r="CC13">
        <f t="shared" ref="CC13:CC25" si="39">(M13-L13)</f>
        <v>0</v>
      </c>
      <c r="CD13">
        <f t="shared" ref="CD13:CD25" si="40">(M13-N13)/(M13-J13)</f>
        <v>0</v>
      </c>
      <c r="CE13">
        <f t="shared" ref="CE13:CE25" si="41">(K13-M13)/(K13-J13)</f>
        <v>1.1813848993122287</v>
      </c>
    </row>
    <row r="14" spans="1:83" x14ac:dyDescent="0.25">
      <c r="A14" s="1">
        <v>2</v>
      </c>
      <c r="B14" s="1" t="s">
        <v>97</v>
      </c>
      <c r="C14" s="1">
        <v>3835.500004238449</v>
      </c>
      <c r="D14" s="1">
        <v>0</v>
      </c>
      <c r="E14">
        <f t="shared" si="0"/>
        <v>14.722277556652889</v>
      </c>
      <c r="F14">
        <f t="shared" si="1"/>
        <v>0.20020372151001517</v>
      </c>
      <c r="G14">
        <f t="shared" si="2"/>
        <v>261.32299829626504</v>
      </c>
      <c r="H14" s="1">
        <v>1</v>
      </c>
      <c r="I14" s="1">
        <v>0</v>
      </c>
      <c r="J14" s="1">
        <v>276.110107421875</v>
      </c>
      <c r="K14" s="1">
        <v>1798.34326171875</v>
      </c>
      <c r="L14" s="1">
        <v>0</v>
      </c>
      <c r="M14" s="1">
        <v>740.7601318359375</v>
      </c>
      <c r="N14" s="1">
        <v>554.72705078125</v>
      </c>
      <c r="O14">
        <f t="shared" si="3"/>
        <v>0.84646417994861267</v>
      </c>
      <c r="P14">
        <f t="shared" si="4"/>
        <v>1</v>
      </c>
      <c r="Q14">
        <f t="shared" si="5"/>
        <v>0.25113808513643099</v>
      </c>
      <c r="R14" s="1">
        <v>-1</v>
      </c>
      <c r="S14" s="1">
        <v>0.87</v>
      </c>
      <c r="T14" s="1">
        <v>0.92</v>
      </c>
      <c r="U14" s="1">
        <v>9.9992475509643555</v>
      </c>
      <c r="V14">
        <f t="shared" si="6"/>
        <v>0.87499962377548224</v>
      </c>
      <c r="W14">
        <f t="shared" si="7"/>
        <v>1.3821788410353645E-2</v>
      </c>
      <c r="X14">
        <f t="shared" si="8"/>
        <v>0.25113808513643099</v>
      </c>
      <c r="Y14">
        <f t="shared" si="9"/>
        <v>0.58808746494372666</v>
      </c>
      <c r="Z14">
        <f t="shared" si="10"/>
        <v>1.4276998510457695</v>
      </c>
      <c r="AA14" s="1">
        <v>1297.076904296875</v>
      </c>
      <c r="AB14" s="1">
        <v>0.5</v>
      </c>
      <c r="AC14">
        <f t="shared" si="11"/>
        <v>142.51355560696064</v>
      </c>
      <c r="AD14">
        <f t="shared" si="12"/>
        <v>3.1262561288730106</v>
      </c>
      <c r="AE14">
        <f t="shared" si="13"/>
        <v>1.5920820752283207</v>
      </c>
      <c r="AF14">
        <f t="shared" si="14"/>
        <v>23.0413818359375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23.035881042480469</v>
      </c>
      <c r="AL14" s="1">
        <v>23.0413818359375</v>
      </c>
      <c r="AM14" s="1">
        <v>23.027599334716797</v>
      </c>
      <c r="AN14" s="1">
        <v>400.066162109375</v>
      </c>
      <c r="AO14" s="1">
        <v>389.43197631835938</v>
      </c>
      <c r="AP14" s="1">
        <v>10.064113616943359</v>
      </c>
      <c r="AQ14" s="1">
        <v>12.124505043029785</v>
      </c>
      <c r="AR14" s="1">
        <v>36.268295288085938</v>
      </c>
      <c r="AS14" s="1">
        <v>43.693378448486328</v>
      </c>
      <c r="AT14" s="1">
        <v>299.78302001953125</v>
      </c>
      <c r="AU14" s="1">
        <v>1300</v>
      </c>
      <c r="AV14" s="1">
        <v>0.14608870446681976</v>
      </c>
      <c r="AW14" s="1">
        <v>101.83589935302734</v>
      </c>
      <c r="AX14" s="1">
        <v>1.6863956451416016</v>
      </c>
      <c r="AY14" s="1">
        <v>1.1123172007501125E-2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1.4989151000976562</v>
      </c>
      <c r="BH14">
        <f t="shared" si="18"/>
        <v>3.1262561288730108E-3</v>
      </c>
      <c r="BI14">
        <f t="shared" si="19"/>
        <v>296.19138183593748</v>
      </c>
      <c r="BJ14">
        <f t="shared" si="20"/>
        <v>296.18588104248045</v>
      </c>
      <c r="BK14">
        <f t="shared" si="21"/>
        <v>207.99999535083771</v>
      </c>
      <c r="BL14">
        <f t="shared" si="22"/>
        <v>0.28034582786339074</v>
      </c>
      <c r="BM14">
        <f t="shared" si="23"/>
        <v>2.8267919504955743</v>
      </c>
      <c r="BN14">
        <f t="shared" si="24"/>
        <v>27.758304963715535</v>
      </c>
      <c r="BO14">
        <f t="shared" si="25"/>
        <v>15.63379992068575</v>
      </c>
      <c r="BP14">
        <f t="shared" si="26"/>
        <v>23.038631439208984</v>
      </c>
      <c r="BQ14">
        <f t="shared" si="27"/>
        <v>2.8263215552400531</v>
      </c>
      <c r="BR14">
        <f t="shared" si="28"/>
        <v>0.19598013309668125</v>
      </c>
      <c r="BS14">
        <f t="shared" si="29"/>
        <v>1.2347098752672536</v>
      </c>
      <c r="BT14">
        <f t="shared" si="30"/>
        <v>1.5916116799727995</v>
      </c>
      <c r="BU14">
        <f t="shared" si="31"/>
        <v>0.12286017079794485</v>
      </c>
      <c r="BV14">
        <f t="shared" si="32"/>
        <v>26.612062553129782</v>
      </c>
      <c r="BW14">
        <f t="shared" si="33"/>
        <v>0.67103631490865134</v>
      </c>
      <c r="BX14">
        <f t="shared" si="34"/>
        <v>43.745215256463901</v>
      </c>
      <c r="BY14">
        <f t="shared" si="35"/>
        <v>387.29250649616591</v>
      </c>
      <c r="BZ14">
        <f t="shared" si="36"/>
        <v>1.6629012696571854E-2</v>
      </c>
      <c r="CA14">
        <f t="shared" si="37"/>
        <v>1522.233154296875</v>
      </c>
      <c r="CB14">
        <f t="shared" si="38"/>
        <v>1137.4995109081269</v>
      </c>
      <c r="CC14">
        <f t="shared" si="39"/>
        <v>740.7601318359375</v>
      </c>
      <c r="CD14">
        <f t="shared" si="40"/>
        <v>0.40037247665978443</v>
      </c>
      <c r="CE14">
        <f t="shared" si="41"/>
        <v>0.69475765055932837</v>
      </c>
    </row>
    <row r="15" spans="1:83" x14ac:dyDescent="0.25">
      <c r="A15" s="1">
        <v>3</v>
      </c>
      <c r="B15" s="1" t="s">
        <v>98</v>
      </c>
      <c r="C15" s="1">
        <v>3979.500004238449</v>
      </c>
      <c r="D15" s="1">
        <v>0</v>
      </c>
      <c r="E15">
        <f t="shared" si="0"/>
        <v>14.334313861139986</v>
      </c>
      <c r="F15">
        <f t="shared" si="1"/>
        <v>0.19300334429408703</v>
      </c>
      <c r="G15">
        <f t="shared" si="2"/>
        <v>260.38968386238787</v>
      </c>
      <c r="H15" s="1">
        <v>2</v>
      </c>
      <c r="I15" s="1">
        <v>0</v>
      </c>
      <c r="J15" s="1">
        <v>276.110107421875</v>
      </c>
      <c r="K15" s="1">
        <v>1798.34326171875</v>
      </c>
      <c r="L15" s="1">
        <v>0</v>
      </c>
      <c r="M15" s="1">
        <v>779.7669677734375</v>
      </c>
      <c r="N15" s="1">
        <v>553.78424072265625</v>
      </c>
      <c r="O15">
        <f t="shared" si="3"/>
        <v>0.84646417994861267</v>
      </c>
      <c r="P15">
        <f t="shared" si="4"/>
        <v>1</v>
      </c>
      <c r="Q15">
        <f t="shared" si="5"/>
        <v>0.28980802777021569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1.5929327927373223E-2</v>
      </c>
      <c r="X15">
        <f t="shared" si="8"/>
        <v>0.28980802777021569</v>
      </c>
      <c r="Y15">
        <f t="shared" si="9"/>
        <v>0.56639703644331929</v>
      </c>
      <c r="Z15">
        <f t="shared" si="10"/>
        <v>1.3062572999902471</v>
      </c>
      <c r="AA15" s="1">
        <v>1096.753662109375</v>
      </c>
      <c r="AB15" s="1">
        <v>0.5</v>
      </c>
      <c r="AC15">
        <f t="shared" si="11"/>
        <v>139.07969159189494</v>
      </c>
      <c r="AD15">
        <f t="shared" si="12"/>
        <v>3.0051296944485135</v>
      </c>
      <c r="AE15">
        <f t="shared" si="13"/>
        <v>1.5862466813122793</v>
      </c>
      <c r="AF15">
        <f t="shared" si="14"/>
        <v>23.033205032348633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23.102626800537109</v>
      </c>
      <c r="AL15" s="1">
        <v>23.033205032348633</v>
      </c>
      <c r="AM15" s="1">
        <v>23.025459289550781</v>
      </c>
      <c r="AN15" s="1">
        <v>399.91976928710938</v>
      </c>
      <c r="AO15" s="1">
        <v>389.575439453125</v>
      </c>
      <c r="AP15" s="1">
        <v>10.187694549560547</v>
      </c>
      <c r="AQ15" s="1">
        <v>12.168198585510254</v>
      </c>
      <c r="AR15" s="1">
        <v>36.565338134765625</v>
      </c>
      <c r="AS15" s="1">
        <v>43.673702239990234</v>
      </c>
      <c r="AT15" s="1">
        <v>299.77850341796875</v>
      </c>
      <c r="AU15" s="1">
        <v>1100</v>
      </c>
      <c r="AV15" s="1">
        <v>1.3616659641265869</v>
      </c>
      <c r="AW15" s="1">
        <v>101.83487701416016</v>
      </c>
      <c r="AX15" s="1">
        <v>1.6449191570281982</v>
      </c>
      <c r="AY15" s="1">
        <v>1.4616433531045914E-2</v>
      </c>
      <c r="AZ15" s="1">
        <v>0.66666668653488159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1.4988925170898435</v>
      </c>
      <c r="BH15">
        <f t="shared" si="18"/>
        <v>3.0051296944485135E-3</v>
      </c>
      <c r="BI15">
        <f t="shared" si="19"/>
        <v>296.18320503234861</v>
      </c>
      <c r="BJ15">
        <f t="shared" si="20"/>
        <v>296.25262680053709</v>
      </c>
      <c r="BK15">
        <f t="shared" si="21"/>
        <v>175.99999606609344</v>
      </c>
      <c r="BL15">
        <f t="shared" si="22"/>
        <v>0.17704623805750774</v>
      </c>
      <c r="BM15">
        <f t="shared" si="23"/>
        <v>2.8253936877515935</v>
      </c>
      <c r="BN15">
        <f t="shared" si="24"/>
        <v>27.744852948157654</v>
      </c>
      <c r="BO15">
        <f t="shared" si="25"/>
        <v>15.5766543626474</v>
      </c>
      <c r="BP15">
        <f t="shared" si="26"/>
        <v>23.067915916442871</v>
      </c>
      <c r="BQ15">
        <f t="shared" si="27"/>
        <v>2.83133354378998</v>
      </c>
      <c r="BR15">
        <f t="shared" si="28"/>
        <v>0.18907511701171345</v>
      </c>
      <c r="BS15">
        <f t="shared" si="29"/>
        <v>1.2391470064393142</v>
      </c>
      <c r="BT15">
        <f t="shared" si="30"/>
        <v>1.5921865373506658</v>
      </c>
      <c r="BU15">
        <f t="shared" si="31"/>
        <v>0.11851870616340215</v>
      </c>
      <c r="BV15">
        <f t="shared" si="32"/>
        <v>26.516751431882312</v>
      </c>
      <c r="BW15">
        <f t="shared" si="33"/>
        <v>0.66839348042041757</v>
      </c>
      <c r="BX15">
        <f t="shared" si="34"/>
        <v>43.880220214711784</v>
      </c>
      <c r="BY15">
        <f t="shared" si="35"/>
        <v>387.49234926482058</v>
      </c>
      <c r="BZ15">
        <f t="shared" si="36"/>
        <v>1.6232394008475017E-2</v>
      </c>
      <c r="CA15">
        <f t="shared" si="37"/>
        <v>1522.233154296875</v>
      </c>
      <c r="CB15">
        <f t="shared" si="38"/>
        <v>962.64663085937502</v>
      </c>
      <c r="CC15">
        <f t="shared" si="39"/>
        <v>779.7669677734375</v>
      </c>
      <c r="CD15">
        <f t="shared" si="40"/>
        <v>0.44868390533396252</v>
      </c>
      <c r="CE15">
        <f t="shared" si="41"/>
        <v>0.66913290586933549</v>
      </c>
    </row>
    <row r="16" spans="1:83" x14ac:dyDescent="0.25">
      <c r="A16" s="1">
        <v>4</v>
      </c>
      <c r="B16" s="1" t="s">
        <v>99</v>
      </c>
      <c r="C16" s="1">
        <v>4065.500004238449</v>
      </c>
      <c r="D16" s="1">
        <v>0</v>
      </c>
      <c r="E16">
        <f t="shared" si="0"/>
        <v>14.175346635400148</v>
      </c>
      <c r="F16">
        <f t="shared" si="1"/>
        <v>0.18471145790184371</v>
      </c>
      <c r="G16">
        <f t="shared" si="2"/>
        <v>256.75051598769721</v>
      </c>
      <c r="H16" s="1">
        <v>3</v>
      </c>
      <c r="I16" s="1">
        <v>0</v>
      </c>
      <c r="J16" s="1">
        <v>276.110107421875</v>
      </c>
      <c r="K16" s="1">
        <v>1798.34326171875</v>
      </c>
      <c r="L16" s="1">
        <v>0</v>
      </c>
      <c r="M16" s="1">
        <v>841.70831298828125</v>
      </c>
      <c r="N16" s="1">
        <v>559.3297119140625</v>
      </c>
      <c r="O16">
        <f t="shared" si="3"/>
        <v>0.84646417994861267</v>
      </c>
      <c r="P16">
        <f t="shared" si="4"/>
        <v>1</v>
      </c>
      <c r="Q16">
        <f t="shared" si="5"/>
        <v>0.33548272806253038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1.9270340617743072E-2</v>
      </c>
      <c r="X16">
        <f t="shared" si="8"/>
        <v>0.33548272806253038</v>
      </c>
      <c r="Y16">
        <f t="shared" si="9"/>
        <v>0.53195347578758334</v>
      </c>
      <c r="Z16">
        <f t="shared" si="10"/>
        <v>1.1365397418188354</v>
      </c>
      <c r="AA16" s="1">
        <v>899.07159423828125</v>
      </c>
      <c r="AB16" s="1">
        <v>0.5</v>
      </c>
      <c r="AC16">
        <f t="shared" si="11"/>
        <v>131.95965340480356</v>
      </c>
      <c r="AD16">
        <f t="shared" si="12"/>
        <v>2.8770418921055563</v>
      </c>
      <c r="AE16">
        <f t="shared" si="13"/>
        <v>1.5853204708214281</v>
      </c>
      <c r="AF16">
        <f t="shared" si="14"/>
        <v>23.030645370483398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23.118608474731445</v>
      </c>
      <c r="AL16" s="1">
        <v>23.030645370483398</v>
      </c>
      <c r="AM16" s="1">
        <v>23.0240478515625</v>
      </c>
      <c r="AN16" s="1">
        <v>400.02850341796875</v>
      </c>
      <c r="AO16" s="1">
        <v>389.82406616210938</v>
      </c>
      <c r="AP16" s="1">
        <v>10.277866363525391</v>
      </c>
      <c r="AQ16" s="1">
        <v>12.173754692077637</v>
      </c>
      <c r="AR16" s="1">
        <v>36.851051330566406</v>
      </c>
      <c r="AS16" s="1">
        <v>43.648712158203125</v>
      </c>
      <c r="AT16" s="1">
        <v>299.80853271484375</v>
      </c>
      <c r="AU16" s="1">
        <v>900</v>
      </c>
      <c r="AV16" s="1">
        <v>1.1338320970535278</v>
      </c>
      <c r="AW16" s="1">
        <v>101.82853698730469</v>
      </c>
      <c r="AX16" s="1">
        <v>1.7273654937744141</v>
      </c>
      <c r="AY16" s="1">
        <v>6.0462392866611481E-3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1.4990426635742187</v>
      </c>
      <c r="BH16">
        <f t="shared" si="18"/>
        <v>2.8770418921055564E-3</v>
      </c>
      <c r="BI16">
        <f t="shared" si="19"/>
        <v>296.18064537048338</v>
      </c>
      <c r="BJ16">
        <f t="shared" si="20"/>
        <v>296.26860847473142</v>
      </c>
      <c r="BK16">
        <f t="shared" si="21"/>
        <v>143.99999678134918</v>
      </c>
      <c r="BL16">
        <f t="shared" si="22"/>
        <v>7.2447766161728142E-2</v>
      </c>
      <c r="BM16">
        <f t="shared" si="23"/>
        <v>2.8249561007580297</v>
      </c>
      <c r="BN16">
        <f t="shared" si="24"/>
        <v>27.742283099974486</v>
      </c>
      <c r="BO16">
        <f t="shared" si="25"/>
        <v>15.568528407896849</v>
      </c>
      <c r="BP16">
        <f t="shared" si="26"/>
        <v>23.074626922607422</v>
      </c>
      <c r="BQ16">
        <f t="shared" si="27"/>
        <v>2.8324832155321911</v>
      </c>
      <c r="BR16">
        <f t="shared" si="28"/>
        <v>0.18111036327801244</v>
      </c>
      <c r="BS16">
        <f t="shared" si="29"/>
        <v>1.2396356299366016</v>
      </c>
      <c r="BT16">
        <f t="shared" si="30"/>
        <v>1.5928475855955895</v>
      </c>
      <c r="BU16">
        <f t="shared" si="31"/>
        <v>0.11351209684576745</v>
      </c>
      <c r="BV16">
        <f t="shared" si="32"/>
        <v>26.14452941376279</v>
      </c>
      <c r="BW16">
        <f t="shared" si="33"/>
        <v>0.65863177334189216</v>
      </c>
      <c r="BX16">
        <f t="shared" si="34"/>
        <v>43.855120996175842</v>
      </c>
      <c r="BY16">
        <f t="shared" si="35"/>
        <v>387.76407739821968</v>
      </c>
      <c r="BZ16">
        <f t="shared" si="36"/>
        <v>1.6031952883035723E-2</v>
      </c>
      <c r="CA16">
        <f t="shared" si="37"/>
        <v>1522.233154296875</v>
      </c>
      <c r="CB16">
        <f t="shared" si="38"/>
        <v>787.49758172035217</v>
      </c>
      <c r="CC16">
        <f t="shared" si="39"/>
        <v>841.70831298828125</v>
      </c>
      <c r="CD16">
        <f t="shared" si="40"/>
        <v>0.49925653634533146</v>
      </c>
      <c r="CE16">
        <f t="shared" si="41"/>
        <v>0.62844180343210421</v>
      </c>
    </row>
    <row r="17" spans="1:83" x14ac:dyDescent="0.25">
      <c r="A17" s="1">
        <v>5</v>
      </c>
      <c r="B17" s="1" t="s">
        <v>100</v>
      </c>
      <c r="C17" s="1">
        <v>4209.500004238449</v>
      </c>
      <c r="D17" s="1">
        <v>0</v>
      </c>
      <c r="E17">
        <f t="shared" si="0"/>
        <v>13.20618764813694</v>
      </c>
      <c r="F17">
        <f t="shared" si="1"/>
        <v>0.17494338464388789</v>
      </c>
      <c r="G17">
        <f t="shared" si="2"/>
        <v>259.46360457568505</v>
      </c>
      <c r="H17" s="1">
        <v>4</v>
      </c>
      <c r="I17" s="1">
        <v>0</v>
      </c>
      <c r="J17" s="1">
        <v>276.110107421875</v>
      </c>
      <c r="K17" s="1">
        <v>1798.34326171875</v>
      </c>
      <c r="L17" s="1">
        <v>0</v>
      </c>
      <c r="M17" s="1">
        <v>950.76177978515625</v>
      </c>
      <c r="N17" s="1">
        <v>573.67999267578125</v>
      </c>
      <c r="O17">
        <f t="shared" si="3"/>
        <v>0.84646417994861267</v>
      </c>
      <c r="P17">
        <f t="shared" si="4"/>
        <v>1</v>
      </c>
      <c r="Q17">
        <f t="shared" si="5"/>
        <v>0.39661016579209168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2.3188399238695961E-2</v>
      </c>
      <c r="X17">
        <f t="shared" si="8"/>
        <v>0.39661016579209168</v>
      </c>
      <c r="Y17">
        <f t="shared" si="9"/>
        <v>0.47131240179559802</v>
      </c>
      <c r="Z17">
        <f t="shared" si="10"/>
        <v>0.89147618252505045</v>
      </c>
      <c r="AA17" s="1">
        <v>697.56201171875</v>
      </c>
      <c r="AB17" s="1">
        <v>0.5</v>
      </c>
      <c r="AC17">
        <f t="shared" si="11"/>
        <v>121.06689531931482</v>
      </c>
      <c r="AD17">
        <f t="shared" si="12"/>
        <v>2.7241371376252466</v>
      </c>
      <c r="AE17">
        <f t="shared" si="13"/>
        <v>1.5830625668420799</v>
      </c>
      <c r="AF17">
        <f t="shared" si="14"/>
        <v>23.045936584472656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23.137887954711914</v>
      </c>
      <c r="AL17" s="1">
        <v>23.045936584472656</v>
      </c>
      <c r="AM17" s="1">
        <v>23.025295257568359</v>
      </c>
      <c r="AN17" s="1">
        <v>399.93756103515625</v>
      </c>
      <c r="AO17" s="1">
        <v>390.4188232421875</v>
      </c>
      <c r="AP17" s="1">
        <v>10.427595138549805</v>
      </c>
      <c r="AQ17" s="1">
        <v>12.222540855407715</v>
      </c>
      <c r="AR17" s="1">
        <v>37.34149169921875</v>
      </c>
      <c r="AS17" s="1">
        <v>43.769237518310547</v>
      </c>
      <c r="AT17" s="1">
        <v>299.82424926757813</v>
      </c>
      <c r="AU17" s="1">
        <v>700</v>
      </c>
      <c r="AV17" s="1">
        <v>1.358392596244812</v>
      </c>
      <c r="AW17" s="1">
        <v>101.82077026367188</v>
      </c>
      <c r="AX17" s="1">
        <v>1.7587085962295532</v>
      </c>
      <c r="AY17" s="1">
        <v>1.0482398793101311E-2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1.4991212463378905</v>
      </c>
      <c r="BH17">
        <f t="shared" si="18"/>
        <v>2.7241371376252464E-3</v>
      </c>
      <c r="BI17">
        <f t="shared" si="19"/>
        <v>296.19593658447263</v>
      </c>
      <c r="BJ17">
        <f t="shared" si="20"/>
        <v>296.28788795471189</v>
      </c>
      <c r="BK17">
        <f t="shared" si="21"/>
        <v>111.99999749660492</v>
      </c>
      <c r="BL17">
        <f t="shared" si="22"/>
        <v>-2.8423668426905319E-2</v>
      </c>
      <c r="BM17">
        <f t="shared" si="23"/>
        <v>2.8275710913188923</v>
      </c>
      <c r="BN17">
        <f t="shared" si="24"/>
        <v>27.770081526555956</v>
      </c>
      <c r="BO17">
        <f t="shared" si="25"/>
        <v>15.547540671148241</v>
      </c>
      <c r="BP17">
        <f t="shared" si="26"/>
        <v>23.091912269592285</v>
      </c>
      <c r="BQ17">
        <f t="shared" si="27"/>
        <v>2.8354462729295884</v>
      </c>
      <c r="BR17">
        <f t="shared" si="28"/>
        <v>0.17170975784282785</v>
      </c>
      <c r="BS17">
        <f t="shared" si="29"/>
        <v>1.2445085244768124</v>
      </c>
      <c r="BT17">
        <f t="shared" si="30"/>
        <v>1.590937748452776</v>
      </c>
      <c r="BU17">
        <f t="shared" si="31"/>
        <v>0.10760450954136579</v>
      </c>
      <c r="BV17">
        <f t="shared" si="32"/>
        <v>26.418784073285032</v>
      </c>
      <c r="BW17">
        <f t="shared" si="33"/>
        <v>0.66457760007829503</v>
      </c>
      <c r="BX17">
        <f t="shared" si="34"/>
        <v>43.926936043409192</v>
      </c>
      <c r="BY17">
        <f t="shared" si="35"/>
        <v>388.49967453501989</v>
      </c>
      <c r="BZ17">
        <f t="shared" si="36"/>
        <v>1.4931990892689413E-2</v>
      </c>
      <c r="CA17">
        <f t="shared" si="37"/>
        <v>1522.233154296875</v>
      </c>
      <c r="CB17">
        <f t="shared" si="38"/>
        <v>612.64201560020445</v>
      </c>
      <c r="CC17">
        <f t="shared" si="39"/>
        <v>950.76177978515625</v>
      </c>
      <c r="CD17">
        <f t="shared" si="40"/>
        <v>0.55892811439786505</v>
      </c>
      <c r="CE17">
        <f t="shared" si="41"/>
        <v>0.55680135433989719</v>
      </c>
    </row>
    <row r="18" spans="1:83" x14ac:dyDescent="0.25">
      <c r="A18" s="1">
        <v>6</v>
      </c>
      <c r="B18" s="1" t="s">
        <v>101</v>
      </c>
      <c r="C18" s="1">
        <v>4353.500004238449</v>
      </c>
      <c r="D18" s="1">
        <v>0</v>
      </c>
      <c r="E18">
        <f t="shared" si="0"/>
        <v>12.395117801514674</v>
      </c>
      <c r="F18">
        <f t="shared" si="1"/>
        <v>0.16773759615165762</v>
      </c>
      <c r="G18">
        <f t="shared" si="2"/>
        <v>262.6537777139344</v>
      </c>
      <c r="H18" s="1">
        <v>5</v>
      </c>
      <c r="I18" s="1">
        <v>0</v>
      </c>
      <c r="J18" s="1">
        <v>276.110107421875</v>
      </c>
      <c r="K18" s="1">
        <v>1798.34326171875</v>
      </c>
      <c r="L18" s="1">
        <v>0</v>
      </c>
      <c r="M18" s="1">
        <v>1077.751953125</v>
      </c>
      <c r="N18" s="1">
        <v>589.9483642578125</v>
      </c>
      <c r="O18">
        <f t="shared" si="3"/>
        <v>0.84646417994861267</v>
      </c>
      <c r="P18">
        <f t="shared" si="4"/>
        <v>1</v>
      </c>
      <c r="Q18">
        <f t="shared" si="5"/>
        <v>0.45261211306810872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2.7833088235731208E-2</v>
      </c>
      <c r="X18">
        <f t="shared" si="8"/>
        <v>0.45261211306810872</v>
      </c>
      <c r="Y18">
        <f t="shared" si="9"/>
        <v>0.40069731064860858</v>
      </c>
      <c r="Z18">
        <f t="shared" si="10"/>
        <v>0.66860589443086282</v>
      </c>
      <c r="AA18" s="1">
        <v>546.80059814453125</v>
      </c>
      <c r="AB18" s="1">
        <v>0.5</v>
      </c>
      <c r="AC18">
        <f t="shared" si="11"/>
        <v>108.27984099135632</v>
      </c>
      <c r="AD18">
        <f t="shared" si="12"/>
        <v>2.6063426115376958</v>
      </c>
      <c r="AE18">
        <f t="shared" si="13"/>
        <v>1.5782858806399158</v>
      </c>
      <c r="AF18">
        <f t="shared" si="14"/>
        <v>23.033506393432617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23.142206192016602</v>
      </c>
      <c r="AL18" s="1">
        <v>23.033506393432617</v>
      </c>
      <c r="AM18" s="1">
        <v>23.017789840698242</v>
      </c>
      <c r="AN18" s="1">
        <v>399.91473388671875</v>
      </c>
      <c r="AO18" s="1">
        <v>390.96563720703125</v>
      </c>
      <c r="AP18" s="1">
        <v>10.532464027404785</v>
      </c>
      <c r="AQ18" s="1">
        <v>12.249960899353027</v>
      </c>
      <c r="AR18" s="1">
        <v>37.702915191650391</v>
      </c>
      <c r="AS18" s="1">
        <v>43.851016998291016</v>
      </c>
      <c r="AT18" s="1">
        <v>299.786865234375</v>
      </c>
      <c r="AU18" s="1">
        <v>550</v>
      </c>
      <c r="AV18" s="1">
        <v>1.3878073692321777</v>
      </c>
      <c r="AW18" s="1">
        <v>101.80924987792969</v>
      </c>
      <c r="AX18" s="1">
        <v>1.7582981586456299</v>
      </c>
      <c r="AY18" s="1">
        <v>9.0989032760262489E-3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1.4989343261718748</v>
      </c>
      <c r="BH18">
        <f t="shared" si="18"/>
        <v>2.6063426115376957E-3</v>
      </c>
      <c r="BI18">
        <f t="shared" si="19"/>
        <v>296.18350639343259</v>
      </c>
      <c r="BJ18">
        <f t="shared" si="20"/>
        <v>296.29220619201658</v>
      </c>
      <c r="BK18">
        <f t="shared" si="21"/>
        <v>87.999998033046722</v>
      </c>
      <c r="BL18">
        <f t="shared" si="22"/>
        <v>-0.10291175552566621</v>
      </c>
      <c r="BM18">
        <f t="shared" si="23"/>
        <v>2.8254452108370165</v>
      </c>
      <c r="BN18">
        <f t="shared" si="24"/>
        <v>27.752342878714398</v>
      </c>
      <c r="BO18">
        <f t="shared" si="25"/>
        <v>15.50238197936137</v>
      </c>
      <c r="BP18">
        <f t="shared" si="26"/>
        <v>23.087856292724609</v>
      </c>
      <c r="BQ18">
        <f t="shared" si="27"/>
        <v>2.8347507532521918</v>
      </c>
      <c r="BR18">
        <f t="shared" si="28"/>
        <v>0.16476259974047497</v>
      </c>
      <c r="BS18">
        <f t="shared" si="29"/>
        <v>1.2471593301971007</v>
      </c>
      <c r="BT18">
        <f t="shared" si="30"/>
        <v>1.5875914230550912</v>
      </c>
      <c r="BU18">
        <f t="shared" si="31"/>
        <v>0.10323984018519949</v>
      </c>
      <c r="BV18">
        <f t="shared" si="32"/>
        <v>26.740584086660146</v>
      </c>
      <c r="BW18">
        <f t="shared" si="33"/>
        <v>0.67180783352284534</v>
      </c>
      <c r="BX18">
        <f t="shared" si="34"/>
        <v>44.011164210262798</v>
      </c>
      <c r="BY18">
        <f t="shared" si="35"/>
        <v>389.16435473719423</v>
      </c>
      <c r="BZ18">
        <f t="shared" si="36"/>
        <v>1.4017819420702349E-2</v>
      </c>
      <c r="CA18">
        <f t="shared" si="37"/>
        <v>1522.233154296875</v>
      </c>
      <c r="CB18">
        <f t="shared" si="38"/>
        <v>481.26595540046685</v>
      </c>
      <c r="CC18">
        <f t="shared" si="39"/>
        <v>1077.751953125</v>
      </c>
      <c r="CD18">
        <f t="shared" si="40"/>
        <v>0.60850564560952025</v>
      </c>
      <c r="CE18">
        <f t="shared" si="41"/>
        <v>0.47337775199528731</v>
      </c>
    </row>
    <row r="19" spans="1:83" x14ac:dyDescent="0.25">
      <c r="A19" s="1">
        <v>7</v>
      </c>
      <c r="B19" s="1" t="s">
        <v>102</v>
      </c>
      <c r="C19" s="1">
        <v>4452.500004238449</v>
      </c>
      <c r="D19" s="1">
        <v>0</v>
      </c>
      <c r="E19">
        <f t="shared" si="0"/>
        <v>10.825252906384243</v>
      </c>
      <c r="F19">
        <f t="shared" si="1"/>
        <v>0.15857024042250265</v>
      </c>
      <c r="G19">
        <f t="shared" si="2"/>
        <v>272.90338663645321</v>
      </c>
      <c r="H19" s="1">
        <v>6</v>
      </c>
      <c r="I19" s="1">
        <v>0</v>
      </c>
      <c r="J19" s="1">
        <v>276.110107421875</v>
      </c>
      <c r="K19" s="1">
        <v>1798.34326171875</v>
      </c>
      <c r="L19" s="1">
        <v>0</v>
      </c>
      <c r="M19" s="1">
        <v>1230.8765869140625</v>
      </c>
      <c r="N19" s="1">
        <v>602.69989013671875</v>
      </c>
      <c r="O19">
        <f t="shared" si="3"/>
        <v>0.84646417994861267</v>
      </c>
      <c r="P19">
        <f t="shared" si="4"/>
        <v>1</v>
      </c>
      <c r="Q19">
        <f t="shared" si="5"/>
        <v>0.51034904998254049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3.3770308632766602E-2</v>
      </c>
      <c r="X19">
        <f t="shared" si="8"/>
        <v>0.51034904998254049</v>
      </c>
      <c r="Y19">
        <f t="shared" si="9"/>
        <v>0.31554969892807699</v>
      </c>
      <c r="Z19">
        <f t="shared" si="10"/>
        <v>0.46102645938484083</v>
      </c>
      <c r="AA19" s="1">
        <v>398.0382080078125</v>
      </c>
      <c r="AB19" s="1">
        <v>0.5</v>
      </c>
      <c r="AC19">
        <f t="shared" si="11"/>
        <v>88.915503895686854</v>
      </c>
      <c r="AD19">
        <f t="shared" si="12"/>
        <v>2.4772959462335864</v>
      </c>
      <c r="AE19">
        <f t="shared" si="13"/>
        <v>1.5854113046684939</v>
      </c>
      <c r="AF19">
        <f t="shared" si="14"/>
        <v>23.022762298583984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23.072698593139648</v>
      </c>
      <c r="AL19" s="1">
        <v>23.022762298583984</v>
      </c>
      <c r="AM19" s="1">
        <v>23.020990371704102</v>
      </c>
      <c r="AN19" s="1">
        <v>400.03256225585938</v>
      </c>
      <c r="AO19" s="1">
        <v>392.16201782226563</v>
      </c>
      <c r="AP19" s="1">
        <v>10.529269218444824</v>
      </c>
      <c r="AQ19" s="1">
        <v>12.161967277526855</v>
      </c>
      <c r="AR19" s="1">
        <v>37.850151062011719</v>
      </c>
      <c r="AS19" s="1">
        <v>43.719303131103516</v>
      </c>
      <c r="AT19" s="1">
        <v>299.76971435546875</v>
      </c>
      <c r="AU19" s="1">
        <v>400</v>
      </c>
      <c r="AV19" s="1">
        <v>1.2494074106216431</v>
      </c>
      <c r="AW19" s="1">
        <v>101.80898284912109</v>
      </c>
      <c r="AX19" s="1">
        <v>1.7472004890441895</v>
      </c>
      <c r="AY19" s="1">
        <v>8.40787123888731E-3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1.4988485717773437</v>
      </c>
      <c r="BH19">
        <f t="shared" si="18"/>
        <v>2.4772959462335863E-3</v>
      </c>
      <c r="BI19">
        <f t="shared" si="19"/>
        <v>296.17276229858396</v>
      </c>
      <c r="BJ19">
        <f t="shared" si="20"/>
        <v>296.22269859313963</v>
      </c>
      <c r="BK19">
        <f t="shared" si="21"/>
        <v>63.999998569488525</v>
      </c>
      <c r="BL19">
        <f t="shared" si="22"/>
        <v>-0.17880045618782045</v>
      </c>
      <c r="BM19">
        <f t="shared" si="23"/>
        <v>2.8236088226377976</v>
      </c>
      <c r="BN19">
        <f t="shared" si="24"/>
        <v>27.734378083536402</v>
      </c>
      <c r="BO19">
        <f t="shared" si="25"/>
        <v>15.572410806009547</v>
      </c>
      <c r="BP19">
        <f t="shared" si="26"/>
        <v>23.047730445861816</v>
      </c>
      <c r="BQ19">
        <f t="shared" si="27"/>
        <v>2.8278780029906554</v>
      </c>
      <c r="BR19">
        <f t="shared" si="28"/>
        <v>0.1559089629192415</v>
      </c>
      <c r="BS19">
        <f t="shared" si="29"/>
        <v>1.2381975179693037</v>
      </c>
      <c r="BT19">
        <f t="shared" si="30"/>
        <v>1.5896804850213517</v>
      </c>
      <c r="BU19">
        <f t="shared" si="31"/>
        <v>9.7678756713694026E-2</v>
      </c>
      <c r="BV19">
        <f t="shared" si="32"/>
        <v>27.784016209537729</v>
      </c>
      <c r="BW19">
        <f t="shared" si="33"/>
        <v>0.69589448807900001</v>
      </c>
      <c r="BX19">
        <f t="shared" si="34"/>
        <v>43.670256244626394</v>
      </c>
      <c r="BY19">
        <f t="shared" si="35"/>
        <v>390.58887115241799</v>
      </c>
      <c r="BZ19">
        <f t="shared" si="36"/>
        <v>1.2103303582098487E-2</v>
      </c>
      <c r="CA19">
        <f t="shared" si="37"/>
        <v>1522.233154296875</v>
      </c>
      <c r="CB19">
        <f t="shared" si="38"/>
        <v>350.16715526580811</v>
      </c>
      <c r="CC19">
        <f t="shared" si="39"/>
        <v>1230.8765869140625</v>
      </c>
      <c r="CD19">
        <f t="shared" si="40"/>
        <v>0.65793752741660205</v>
      </c>
      <c r="CE19">
        <f t="shared" si="41"/>
        <v>0.37278564929615032</v>
      </c>
    </row>
    <row r="20" spans="1:83" x14ac:dyDescent="0.25">
      <c r="A20" s="1">
        <v>8</v>
      </c>
      <c r="B20" s="1" t="s">
        <v>103</v>
      </c>
      <c r="C20" s="1">
        <v>4541.500004238449</v>
      </c>
      <c r="D20" s="1">
        <v>0</v>
      </c>
      <c r="E20">
        <f t="shared" si="0"/>
        <v>8.3218743721677058</v>
      </c>
      <c r="F20">
        <f t="shared" si="1"/>
        <v>0.14863388671523239</v>
      </c>
      <c r="G20">
        <f t="shared" si="2"/>
        <v>294.24948968649807</v>
      </c>
      <c r="H20" s="1">
        <v>7</v>
      </c>
      <c r="I20" s="1">
        <v>0</v>
      </c>
      <c r="J20" s="1">
        <v>276.110107421875</v>
      </c>
      <c r="K20" s="1">
        <v>1798.34326171875</v>
      </c>
      <c r="L20" s="1">
        <v>0</v>
      </c>
      <c r="M20" s="1">
        <v>1338.6439208984375</v>
      </c>
      <c r="N20" s="1">
        <v>582.9830322265625</v>
      </c>
      <c r="O20">
        <f t="shared" si="3"/>
        <v>0.84646417994861267</v>
      </c>
      <c r="P20">
        <f t="shared" si="4"/>
        <v>1</v>
      </c>
      <c r="Q20">
        <f t="shared" si="5"/>
        <v>0.56449730721871838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4.2611032228750199E-2</v>
      </c>
      <c r="X20">
        <f t="shared" si="8"/>
        <v>0.56449730721871838</v>
      </c>
      <c r="Y20">
        <f t="shared" si="9"/>
        <v>0.25562380142095847</v>
      </c>
      <c r="Z20">
        <f t="shared" si="10"/>
        <v>0.34340673695494989</v>
      </c>
      <c r="AA20" s="1">
        <v>250.22686767578125</v>
      </c>
      <c r="AB20" s="1">
        <v>0.5</v>
      </c>
      <c r="AC20">
        <f t="shared" si="11"/>
        <v>61.802636238198176</v>
      </c>
      <c r="AD20">
        <f t="shared" si="12"/>
        <v>2.343726376225296</v>
      </c>
      <c r="AE20">
        <f t="shared" si="13"/>
        <v>1.5986470684424048</v>
      </c>
      <c r="AF20">
        <f t="shared" si="14"/>
        <v>23.025529861450195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23.009204864501953</v>
      </c>
      <c r="AL20" s="1">
        <v>23.025529861450195</v>
      </c>
      <c r="AM20" s="1">
        <v>23.022539138793945</v>
      </c>
      <c r="AN20" s="1">
        <v>400.02496337890625</v>
      </c>
      <c r="AO20" s="1">
        <v>393.8585205078125</v>
      </c>
      <c r="AP20" s="1">
        <v>10.491928100585938</v>
      </c>
      <c r="AQ20" s="1">
        <v>12.036389350891113</v>
      </c>
      <c r="AR20" s="1">
        <v>37.861778259277344</v>
      </c>
      <c r="AS20" s="1">
        <v>43.435211181640625</v>
      </c>
      <c r="AT20" s="1">
        <v>299.8477783203125</v>
      </c>
      <c r="AU20" s="1">
        <v>250</v>
      </c>
      <c r="AV20" s="1">
        <v>1.4608631134033203</v>
      </c>
      <c r="AW20" s="1">
        <v>101.81082153320313</v>
      </c>
      <c r="AX20" s="1">
        <v>1.6554890871047974</v>
      </c>
      <c r="AY20" s="1">
        <v>6.7704124376177788E-3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1.4992388916015624</v>
      </c>
      <c r="BH20">
        <f t="shared" si="18"/>
        <v>2.3437263762252961E-3</v>
      </c>
      <c r="BI20">
        <f t="shared" si="19"/>
        <v>296.17552986145017</v>
      </c>
      <c r="BJ20">
        <f t="shared" si="20"/>
        <v>296.15920486450193</v>
      </c>
      <c r="BK20">
        <f t="shared" si="21"/>
        <v>39.999999105930328</v>
      </c>
      <c r="BL20">
        <f t="shared" si="22"/>
        <v>-0.2542240239217482</v>
      </c>
      <c r="BM20">
        <f t="shared" si="23"/>
        <v>2.8240817565501266</v>
      </c>
      <c r="BN20">
        <f t="shared" si="24"/>
        <v>27.738522428375859</v>
      </c>
      <c r="BO20">
        <f t="shared" si="25"/>
        <v>15.702133077484746</v>
      </c>
      <c r="BP20">
        <f t="shared" si="26"/>
        <v>23.017367362976074</v>
      </c>
      <c r="BQ20">
        <f t="shared" si="27"/>
        <v>2.8226871103137241</v>
      </c>
      <c r="BR20">
        <f t="shared" si="28"/>
        <v>0.1462932207977892</v>
      </c>
      <c r="BS20">
        <f t="shared" si="29"/>
        <v>1.2254346881077218</v>
      </c>
      <c r="BT20">
        <f t="shared" si="30"/>
        <v>1.5972524222060023</v>
      </c>
      <c r="BU20">
        <f t="shared" si="31"/>
        <v>9.1640715138918832E-2</v>
      </c>
      <c r="BV20">
        <f t="shared" si="32"/>
        <v>29.957782280708148</v>
      </c>
      <c r="BW20">
        <f t="shared" si="33"/>
        <v>0.74709438634744829</v>
      </c>
      <c r="BX20">
        <f t="shared" si="34"/>
        <v>43.153235728039576</v>
      </c>
      <c r="BY20">
        <f t="shared" si="35"/>
        <v>392.64916964380217</v>
      </c>
      <c r="BZ20">
        <f t="shared" si="36"/>
        <v>9.145971372028161E-3</v>
      </c>
      <c r="CA20">
        <f t="shared" si="37"/>
        <v>1522.233154296875</v>
      </c>
      <c r="CB20">
        <f t="shared" si="38"/>
        <v>218.76668751239777</v>
      </c>
      <c r="CC20">
        <f t="shared" si="39"/>
        <v>1338.6439208984375</v>
      </c>
      <c r="CD20">
        <f t="shared" si="40"/>
        <v>0.71118761500811611</v>
      </c>
      <c r="CE20">
        <f t="shared" si="41"/>
        <v>0.3019900989035082</v>
      </c>
    </row>
    <row r="21" spans="1:83" x14ac:dyDescent="0.25">
      <c r="A21" s="1">
        <v>9</v>
      </c>
      <c r="B21" s="1" t="s">
        <v>104</v>
      </c>
      <c r="C21" s="1">
        <v>4685.500004238449</v>
      </c>
      <c r="D21" s="1">
        <v>0</v>
      </c>
      <c r="E21">
        <f t="shared" si="0"/>
        <v>5.5751237228520001</v>
      </c>
      <c r="F21">
        <f t="shared" si="1"/>
        <v>0.13366220263879067</v>
      </c>
      <c r="G21">
        <f t="shared" si="2"/>
        <v>319.01565494044121</v>
      </c>
      <c r="H21" s="1">
        <v>8</v>
      </c>
      <c r="I21" s="1">
        <v>0</v>
      </c>
      <c r="J21" s="1">
        <v>276.110107421875</v>
      </c>
      <c r="K21" s="1">
        <v>1798.34326171875</v>
      </c>
      <c r="L21" s="1">
        <v>0</v>
      </c>
      <c r="M21" s="1">
        <v>1423.3519287109375</v>
      </c>
      <c r="N21" s="1">
        <v>559.906982421875</v>
      </c>
      <c r="O21">
        <f t="shared" si="3"/>
        <v>0.84646417994861267</v>
      </c>
      <c r="P21">
        <f t="shared" si="4"/>
        <v>1</v>
      </c>
      <c r="Q21">
        <f t="shared" si="5"/>
        <v>0.60662786825394877</v>
      </c>
      <c r="R21" s="1">
        <v>-1</v>
      </c>
      <c r="S21" s="1">
        <v>0.87</v>
      </c>
      <c r="T21" s="1">
        <v>0.92</v>
      </c>
      <c r="U21" s="1">
        <v>9.0945291519165039</v>
      </c>
      <c r="V21">
        <f t="shared" si="6"/>
        <v>0.87454726457595822</v>
      </c>
      <c r="W21">
        <f t="shared" si="7"/>
        <v>5.0122114524708432E-2</v>
      </c>
      <c r="X21">
        <f t="shared" si="8"/>
        <v>0.60662786825394877</v>
      </c>
      <c r="Y21">
        <f t="shared" si="9"/>
        <v>0.20852044267089365</v>
      </c>
      <c r="Z21">
        <f t="shared" si="10"/>
        <v>0.2634565109610133</v>
      </c>
      <c r="AA21" s="1">
        <v>147.28953552246094</v>
      </c>
      <c r="AB21" s="1">
        <v>0.5</v>
      </c>
      <c r="AC21">
        <f t="shared" si="11"/>
        <v>39.070371474874214</v>
      </c>
      <c r="AD21">
        <f t="shared" si="12"/>
        <v>2.1441339384547966</v>
      </c>
      <c r="AE21">
        <f t="shared" si="13"/>
        <v>1.6238542732154184</v>
      </c>
      <c r="AF21">
        <f t="shared" si="14"/>
        <v>23.024637222290039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22.932411193847656</v>
      </c>
      <c r="AL21" s="1">
        <v>23.024637222290039</v>
      </c>
      <c r="AM21" s="1">
        <v>23.025863647460938</v>
      </c>
      <c r="AN21" s="1">
        <v>400.14715576171875</v>
      </c>
      <c r="AO21" s="1">
        <v>395.86187744140625</v>
      </c>
      <c r="AP21" s="1">
        <v>10.374534606933594</v>
      </c>
      <c r="AQ21" s="1">
        <v>11.787989616394043</v>
      </c>
      <c r="AR21" s="1">
        <v>37.61041259765625</v>
      </c>
      <c r="AS21" s="1">
        <v>42.734554290771484</v>
      </c>
      <c r="AT21" s="1">
        <v>299.81271362304688</v>
      </c>
      <c r="AU21" s="1">
        <v>150</v>
      </c>
      <c r="AV21" s="1">
        <v>1.4336378574371338</v>
      </c>
      <c r="AW21" s="1">
        <v>101.80488586425781</v>
      </c>
      <c r="AX21" s="1">
        <v>1.5816625356674194</v>
      </c>
      <c r="AY21" s="1">
        <v>9.3777105212211609E-3</v>
      </c>
      <c r="AZ21" s="1">
        <v>0.66666668653488159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1.4990635681152342</v>
      </c>
      <c r="BH21">
        <f t="shared" si="18"/>
        <v>2.1441339384547964E-3</v>
      </c>
      <c r="BI21">
        <f t="shared" si="19"/>
        <v>296.17463722229002</v>
      </c>
      <c r="BJ21">
        <f t="shared" si="20"/>
        <v>296.08241119384763</v>
      </c>
      <c r="BK21">
        <f t="shared" si="21"/>
        <v>23.999999463558197</v>
      </c>
      <c r="BL21">
        <f t="shared" si="22"/>
        <v>-0.28642069055877428</v>
      </c>
      <c r="BM21">
        <f t="shared" si="23"/>
        <v>2.8239292106814702</v>
      </c>
      <c r="BN21">
        <f t="shared" si="24"/>
        <v>27.738641291212428</v>
      </c>
      <c r="BO21">
        <f t="shared" si="25"/>
        <v>15.950651674818385</v>
      </c>
      <c r="BP21">
        <f t="shared" si="26"/>
        <v>22.978524208068848</v>
      </c>
      <c r="BQ21">
        <f t="shared" si="27"/>
        <v>2.8160586129808407</v>
      </c>
      <c r="BR21">
        <f t="shared" si="28"/>
        <v>0.13176632440491429</v>
      </c>
      <c r="BS21">
        <f t="shared" si="29"/>
        <v>1.2000749374660518</v>
      </c>
      <c r="BT21">
        <f t="shared" si="30"/>
        <v>1.6159836755147889</v>
      </c>
      <c r="BU21">
        <f t="shared" si="31"/>
        <v>8.2522212621208998E-2</v>
      </c>
      <c r="BV21">
        <f t="shared" si="32"/>
        <v>32.477352340123069</v>
      </c>
      <c r="BW21">
        <f t="shared" si="33"/>
        <v>0.80587617328132466</v>
      </c>
      <c r="BX21">
        <f t="shared" si="34"/>
        <v>42.169344757501904</v>
      </c>
      <c r="BY21">
        <f t="shared" si="35"/>
        <v>395.05168968926415</v>
      </c>
      <c r="BZ21">
        <f t="shared" si="36"/>
        <v>5.9511026144349758E-3</v>
      </c>
      <c r="CA21">
        <f t="shared" si="37"/>
        <v>1522.233154296875</v>
      </c>
      <c r="CB21">
        <f t="shared" si="38"/>
        <v>131.18208968639374</v>
      </c>
      <c r="CC21">
        <f t="shared" si="39"/>
        <v>1423.3519287109375</v>
      </c>
      <c r="CD21">
        <f t="shared" si="40"/>
        <v>0.75262680479942712</v>
      </c>
      <c r="CE21">
        <f t="shared" si="41"/>
        <v>0.24634290216929505</v>
      </c>
    </row>
    <row r="22" spans="1:83" x14ac:dyDescent="0.25">
      <c r="A22" s="1">
        <v>10</v>
      </c>
      <c r="B22" s="1" t="s">
        <v>105</v>
      </c>
      <c r="C22" s="1">
        <v>4829.000004272908</v>
      </c>
      <c r="D22" s="1">
        <v>0</v>
      </c>
      <c r="E22">
        <f t="shared" si="0"/>
        <v>3.4005000293498386</v>
      </c>
      <c r="F22">
        <f t="shared" si="1"/>
        <v>0.11878743824529669</v>
      </c>
      <c r="G22">
        <f t="shared" si="2"/>
        <v>341.04167016031283</v>
      </c>
      <c r="H22" s="1">
        <v>9</v>
      </c>
      <c r="I22" s="1">
        <v>0</v>
      </c>
      <c r="J22" s="1">
        <v>276.110107421875</v>
      </c>
      <c r="K22" s="1">
        <v>1798.34326171875</v>
      </c>
      <c r="L22" s="1">
        <v>0</v>
      </c>
      <c r="M22" s="1">
        <v>1489.48779296875</v>
      </c>
      <c r="N22" s="1">
        <v>543.59283447265625</v>
      </c>
      <c r="O22">
        <f t="shared" si="3"/>
        <v>0.84646417994861267</v>
      </c>
      <c r="P22">
        <f t="shared" si="4"/>
        <v>1</v>
      </c>
      <c r="Q22">
        <f t="shared" si="5"/>
        <v>0.63504713698310855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5.0354170959372037E-2</v>
      </c>
      <c r="X22">
        <f t="shared" si="8"/>
        <v>0.63504713698310855</v>
      </c>
      <c r="Y22">
        <f t="shared" si="9"/>
        <v>0.17174444686094814</v>
      </c>
      <c r="Z22">
        <f t="shared" si="10"/>
        <v>0.20735683112542291</v>
      </c>
      <c r="AA22" s="1">
        <v>97.708175659179688</v>
      </c>
      <c r="AB22" s="1">
        <v>0.5</v>
      </c>
      <c r="AC22">
        <f t="shared" si="11"/>
        <v>27.112742499896466</v>
      </c>
      <c r="AD22">
        <f t="shared" si="12"/>
        <v>1.9411651849787641</v>
      </c>
      <c r="AE22">
        <f t="shared" si="13"/>
        <v>1.6518423791743369</v>
      </c>
      <c r="AF22">
        <f t="shared" si="14"/>
        <v>23.021547317504883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22.925687789916992</v>
      </c>
      <c r="AL22" s="1">
        <v>23.021547317504883</v>
      </c>
      <c r="AM22" s="1">
        <v>23.024629592895508</v>
      </c>
      <c r="AN22" s="1">
        <v>399.88473510742188</v>
      </c>
      <c r="AO22" s="1">
        <v>397.10153198242188</v>
      </c>
      <c r="AP22" s="1">
        <v>10.227714538574219</v>
      </c>
      <c r="AQ22" s="1">
        <v>11.507994651794434</v>
      </c>
      <c r="AR22" s="1">
        <v>37.092891693115234</v>
      </c>
      <c r="AS22" s="1">
        <v>41.736091613769531</v>
      </c>
      <c r="AT22" s="1">
        <v>299.75100708007813</v>
      </c>
      <c r="AU22" s="1">
        <v>100</v>
      </c>
      <c r="AV22" s="1">
        <v>1.210160493850708</v>
      </c>
      <c r="AW22" s="1">
        <v>101.80390930175781</v>
      </c>
      <c r="AX22" s="1">
        <v>1.5561453104019165</v>
      </c>
      <c r="AY22" s="1">
        <v>8.9744012802839279E-3</v>
      </c>
      <c r="AZ22" s="1">
        <v>0.66666668653488159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1.4987550354003905</v>
      </c>
      <c r="BH22">
        <f t="shared" si="18"/>
        <v>1.9411651849787642E-3</v>
      </c>
      <c r="BI22">
        <f t="shared" si="19"/>
        <v>296.17154731750486</v>
      </c>
      <c r="BJ22">
        <f t="shared" si="20"/>
        <v>296.07568778991697</v>
      </c>
      <c r="BK22">
        <f t="shared" si="21"/>
        <v>15.999999642372131</v>
      </c>
      <c r="BL22">
        <f t="shared" si="22"/>
        <v>-0.28277896655335183</v>
      </c>
      <c r="BM22">
        <f t="shared" si="23"/>
        <v>2.8234012229507313</v>
      </c>
      <c r="BN22">
        <f t="shared" si="24"/>
        <v>27.733721055660684</v>
      </c>
      <c r="BO22">
        <f t="shared" si="25"/>
        <v>16.225726403866251</v>
      </c>
      <c r="BP22">
        <f t="shared" si="26"/>
        <v>22.973617553710938</v>
      </c>
      <c r="BQ22">
        <f t="shared" si="27"/>
        <v>2.8152222728978518</v>
      </c>
      <c r="BR22">
        <f t="shared" si="28"/>
        <v>0.11728768324111687</v>
      </c>
      <c r="BS22">
        <f t="shared" si="29"/>
        <v>1.1715588437763944</v>
      </c>
      <c r="BT22">
        <f t="shared" si="30"/>
        <v>1.6436634291214574</v>
      </c>
      <c r="BU22">
        <f t="shared" si="31"/>
        <v>7.3438086329536911E-2</v>
      </c>
      <c r="BV22">
        <f t="shared" si="32"/>
        <v>34.71937525712049</v>
      </c>
      <c r="BW22">
        <f t="shared" si="33"/>
        <v>0.85882738466848674</v>
      </c>
      <c r="BX22">
        <f t="shared" si="34"/>
        <v>41.077137898865878</v>
      </c>
      <c r="BY22">
        <f t="shared" si="35"/>
        <v>396.60736474741589</v>
      </c>
      <c r="BZ22">
        <f t="shared" si="36"/>
        <v>3.5219418761842564E-3</v>
      </c>
      <c r="CA22">
        <f t="shared" si="37"/>
        <v>1522.233154296875</v>
      </c>
      <c r="CB22">
        <f t="shared" si="38"/>
        <v>87.390973687171936</v>
      </c>
      <c r="CC22">
        <f t="shared" si="39"/>
        <v>1489.48779296875</v>
      </c>
      <c r="CD22">
        <f t="shared" si="40"/>
        <v>0.77955526112199303</v>
      </c>
      <c r="CE22">
        <f t="shared" si="41"/>
        <v>0.20289629606225562</v>
      </c>
    </row>
    <row r="23" spans="1:83" x14ac:dyDescent="0.25">
      <c r="A23" s="1">
        <v>11</v>
      </c>
      <c r="B23" s="1" t="s">
        <v>106</v>
      </c>
      <c r="C23" s="1">
        <v>4895.000004272908</v>
      </c>
      <c r="D23" s="1">
        <v>0</v>
      </c>
      <c r="E23">
        <f t="shared" si="0"/>
        <v>1.1801291824337481</v>
      </c>
      <c r="F23">
        <f t="shared" si="1"/>
        <v>0.11123559916417861</v>
      </c>
      <c r="G23">
        <f t="shared" si="2"/>
        <v>370.91407805940383</v>
      </c>
      <c r="H23" s="1">
        <v>10</v>
      </c>
      <c r="I23" s="1">
        <v>0</v>
      </c>
      <c r="J23" s="1">
        <v>276.110107421875</v>
      </c>
      <c r="K23" s="1">
        <v>1798.34326171875</v>
      </c>
      <c r="L23" s="1">
        <v>0</v>
      </c>
      <c r="M23" s="1">
        <v>1511.15625</v>
      </c>
      <c r="N23" s="1">
        <v>518.846435546875</v>
      </c>
      <c r="O23">
        <f t="shared" si="3"/>
        <v>0.84646417994861267</v>
      </c>
      <c r="P23">
        <f t="shared" si="4"/>
        <v>1</v>
      </c>
      <c r="Q23">
        <f t="shared" si="5"/>
        <v>0.65665599732200097</v>
      </c>
      <c r="R23" s="1">
        <v>-1</v>
      </c>
      <c r="S23" s="1">
        <v>0.87</v>
      </c>
      <c r="T23" s="1">
        <v>0.92</v>
      </c>
      <c r="U23" s="1">
        <v>7.3489532470703125</v>
      </c>
      <c r="V23">
        <f t="shared" si="6"/>
        <v>0.87367447662353515</v>
      </c>
      <c r="W23">
        <f t="shared" si="7"/>
        <v>4.9907127672064573E-2</v>
      </c>
      <c r="X23">
        <f t="shared" si="8"/>
        <v>0.65665599732200097</v>
      </c>
      <c r="Y23">
        <f t="shared" si="9"/>
        <v>0.15969532504282505</v>
      </c>
      <c r="Z23">
        <f t="shared" si="10"/>
        <v>0.19004455146100874</v>
      </c>
      <c r="AA23" s="1">
        <v>46.719596862792969</v>
      </c>
      <c r="AB23" s="1">
        <v>0.5</v>
      </c>
      <c r="AC23">
        <f t="shared" si="11"/>
        <v>13.401600099877212</v>
      </c>
      <c r="AD23">
        <f t="shared" si="12"/>
        <v>1.8338278896465283</v>
      </c>
      <c r="AE23">
        <f t="shared" si="13"/>
        <v>1.6652139198165123</v>
      </c>
      <c r="AF23">
        <f t="shared" si="14"/>
        <v>23.025123596191406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22.944036483764648</v>
      </c>
      <c r="AL23" s="1">
        <v>23.025123596191406</v>
      </c>
      <c r="AM23" s="1">
        <v>23.026340484619141</v>
      </c>
      <c r="AN23" s="1">
        <v>399.58660888671875</v>
      </c>
      <c r="AO23" s="1">
        <v>398.3121337890625</v>
      </c>
      <c r="AP23" s="1">
        <v>10.17326545715332</v>
      </c>
      <c r="AQ23" s="1">
        <v>11.382627487182617</v>
      </c>
      <c r="AR23" s="1">
        <v>36.854530334472656</v>
      </c>
      <c r="AS23" s="1">
        <v>41.235668182373047</v>
      </c>
      <c r="AT23" s="1">
        <v>299.81991577148438</v>
      </c>
      <c r="AU23" s="1">
        <v>50</v>
      </c>
      <c r="AV23" s="1">
        <v>1.1032959222793579</v>
      </c>
      <c r="AW23" s="1">
        <v>101.80412292480469</v>
      </c>
      <c r="AX23" s="1">
        <v>1.5435689687728882</v>
      </c>
      <c r="AY23" s="1">
        <v>9.763471782207489E-3</v>
      </c>
      <c r="AZ23" s="1">
        <v>0.66666668653488159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1.4990995788574217</v>
      </c>
      <c r="BH23">
        <f t="shared" si="18"/>
        <v>1.8338278896465282E-3</v>
      </c>
      <c r="BI23">
        <f t="shared" si="19"/>
        <v>296.17512359619138</v>
      </c>
      <c r="BJ23">
        <f t="shared" si="20"/>
        <v>296.09403648376463</v>
      </c>
      <c r="BK23">
        <f t="shared" si="21"/>
        <v>7.9999998211860657</v>
      </c>
      <c r="BL23">
        <f t="shared" si="22"/>
        <v>-0.29518633473192873</v>
      </c>
      <c r="BM23">
        <f t="shared" si="23"/>
        <v>2.8240123277289122</v>
      </c>
      <c r="BN23">
        <f t="shared" si="24"/>
        <v>27.739665610741572</v>
      </c>
      <c r="BO23">
        <f t="shared" si="25"/>
        <v>16.357038123558954</v>
      </c>
      <c r="BP23">
        <f t="shared" si="26"/>
        <v>22.984580039978027</v>
      </c>
      <c r="BQ23">
        <f t="shared" si="27"/>
        <v>2.8170911302508292</v>
      </c>
      <c r="BR23">
        <f t="shared" si="28"/>
        <v>0.10991941817155711</v>
      </c>
      <c r="BS23">
        <f t="shared" si="29"/>
        <v>1.1587984079123999</v>
      </c>
      <c r="BT23">
        <f t="shared" si="30"/>
        <v>1.6582927223384294</v>
      </c>
      <c r="BU23">
        <f t="shared" si="31"/>
        <v>6.8816686899434626E-2</v>
      </c>
      <c r="BV23">
        <f t="shared" si="32"/>
        <v>37.760582397300148</v>
      </c>
      <c r="BW23">
        <f t="shared" si="33"/>
        <v>0.93121460933407552</v>
      </c>
      <c r="BX23">
        <f t="shared" si="34"/>
        <v>40.568929453173944</v>
      </c>
      <c r="BY23">
        <f t="shared" si="35"/>
        <v>398.14063513592333</v>
      </c>
      <c r="BZ23">
        <f t="shared" si="36"/>
        <v>1.2025041737184583E-3</v>
      </c>
      <c r="CA23">
        <f t="shared" si="37"/>
        <v>1522.233154296875</v>
      </c>
      <c r="CB23">
        <f t="shared" si="38"/>
        <v>43.683723831176756</v>
      </c>
      <c r="CC23">
        <f t="shared" si="39"/>
        <v>1511.15625</v>
      </c>
      <c r="CD23">
        <f t="shared" si="40"/>
        <v>0.8034597091099005</v>
      </c>
      <c r="CE23">
        <f t="shared" si="41"/>
        <v>0.18866164549635153</v>
      </c>
    </row>
    <row r="24" spans="1:83" x14ac:dyDescent="0.25">
      <c r="A24" s="1">
        <v>12</v>
      </c>
      <c r="B24" s="1" t="s">
        <v>107</v>
      </c>
      <c r="C24" s="1">
        <v>4983.000004272908</v>
      </c>
      <c r="D24" s="1">
        <v>0</v>
      </c>
      <c r="E24">
        <f t="shared" si="0"/>
        <v>-1.2207991987973639</v>
      </c>
      <c r="F24">
        <f t="shared" si="1"/>
        <v>9.8902818618503544E-2</v>
      </c>
      <c r="G24">
        <f t="shared" si="2"/>
        <v>409.57084738004096</v>
      </c>
      <c r="H24" s="1">
        <v>11</v>
      </c>
      <c r="I24" s="1">
        <v>0</v>
      </c>
      <c r="J24" s="1">
        <v>276.110107421875</v>
      </c>
      <c r="K24" s="1">
        <v>1798.34326171875</v>
      </c>
      <c r="L24" s="1">
        <v>0</v>
      </c>
      <c r="M24" s="1">
        <v>1567.712158203125</v>
      </c>
      <c r="N24" s="1">
        <v>473.2979736328125</v>
      </c>
      <c r="O24">
        <f t="shared" si="3"/>
        <v>0.84646417994861267</v>
      </c>
      <c r="P24">
        <f t="shared" si="4"/>
        <v>1</v>
      </c>
      <c r="Q24">
        <f t="shared" si="5"/>
        <v>0.69809638130554807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0.69809638130554807</v>
      </c>
      <c r="Y24">
        <f t="shared" si="9"/>
        <v>0.12824643015883488</v>
      </c>
      <c r="Z24">
        <f t="shared" si="10"/>
        <v>0.14711316889955678</v>
      </c>
      <c r="AA24" s="1">
        <v>5.2734486758708954E-2</v>
      </c>
      <c r="AB24" s="1">
        <v>0.5</v>
      </c>
      <c r="AC24">
        <f t="shared" si="11"/>
        <v>1.6013983153673129E-2</v>
      </c>
      <c r="AD24">
        <f t="shared" si="12"/>
        <v>1.6463576313424819</v>
      </c>
      <c r="AE24">
        <f t="shared" si="13"/>
        <v>1.679347106607654</v>
      </c>
      <c r="AF24">
        <f t="shared" si="14"/>
        <v>23.024049758911133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22.989147186279297</v>
      </c>
      <c r="AL24" s="1">
        <v>23.024049758911133</v>
      </c>
      <c r="AM24" s="1">
        <v>23.024528503417969</v>
      </c>
      <c r="AN24" s="1">
        <v>400.1531982421875</v>
      </c>
      <c r="AO24" s="1">
        <v>400.52774047851563</v>
      </c>
      <c r="AP24" s="1">
        <v>10.155731201171875</v>
      </c>
      <c r="AQ24" s="1">
        <v>11.241787910461426</v>
      </c>
      <c r="AR24" s="1">
        <v>36.691349029541016</v>
      </c>
      <c r="AS24" s="1">
        <v>40.615131378173828</v>
      </c>
      <c r="AT24" s="1">
        <v>299.77249145507813</v>
      </c>
      <c r="AU24" s="1">
        <v>0</v>
      </c>
      <c r="AV24" s="1">
        <v>1.4063428640365601</v>
      </c>
      <c r="AW24" s="1">
        <v>101.80602264404297</v>
      </c>
      <c r="AX24" s="1">
        <v>1.6100575923919678</v>
      </c>
      <c r="AY24" s="1">
        <v>8.0328863114118576E-3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1.4988624572753904</v>
      </c>
      <c r="BH24">
        <f t="shared" si="18"/>
        <v>1.646357631342482E-3</v>
      </c>
      <c r="BI24">
        <f t="shared" si="19"/>
        <v>296.17404975891111</v>
      </c>
      <c r="BJ24">
        <f t="shared" si="20"/>
        <v>296.13914718627927</v>
      </c>
      <c r="BK24">
        <f t="shared" si="21"/>
        <v>0</v>
      </c>
      <c r="BL24">
        <f t="shared" si="22"/>
        <v>-0.29204895253009244</v>
      </c>
      <c r="BM24">
        <f t="shared" si="23"/>
        <v>2.8238288211796183</v>
      </c>
      <c r="BN24">
        <f t="shared" si="24"/>
        <v>27.737345471720484</v>
      </c>
      <c r="BO24">
        <f t="shared" si="25"/>
        <v>16.495557561259059</v>
      </c>
      <c r="BP24">
        <f t="shared" si="26"/>
        <v>23.006598472595215</v>
      </c>
      <c r="BQ24">
        <f t="shared" si="27"/>
        <v>2.8208480572323533</v>
      </c>
      <c r="BR24">
        <f t="shared" si="28"/>
        <v>9.7860943984110674E-2</v>
      </c>
      <c r="BS24">
        <f t="shared" si="29"/>
        <v>1.1444817145719643</v>
      </c>
      <c r="BT24">
        <f t="shared" si="30"/>
        <v>1.676366342660389</v>
      </c>
      <c r="BU24">
        <f t="shared" si="31"/>
        <v>6.1255850306666144E-2</v>
      </c>
      <c r="BV24">
        <f t="shared" si="32"/>
        <v>41.696778962712322</v>
      </c>
      <c r="BW24">
        <f t="shared" si="33"/>
        <v>1.0225779789702492</v>
      </c>
      <c r="BX24">
        <f t="shared" si="34"/>
        <v>39.986270468880768</v>
      </c>
      <c r="BY24">
        <f t="shared" si="35"/>
        <v>400.70514937701887</v>
      </c>
      <c r="BZ24">
        <f t="shared" si="36"/>
        <v>-1.2182325839135814E-3</v>
      </c>
      <c r="CA24">
        <f t="shared" si="37"/>
        <v>1522.233154296875</v>
      </c>
      <c r="CB24">
        <f t="shared" si="38"/>
        <v>0</v>
      </c>
      <c r="CC24">
        <f t="shared" si="39"/>
        <v>1567.712158203125</v>
      </c>
      <c r="CD24">
        <f t="shared" si="40"/>
        <v>0.84733078885120638</v>
      </c>
      <c r="CE24">
        <f t="shared" si="41"/>
        <v>0.15150839598034793</v>
      </c>
    </row>
    <row r="25" spans="1:83" x14ac:dyDescent="0.25">
      <c r="A25" s="1">
        <v>13</v>
      </c>
      <c r="B25" s="1" t="s">
        <v>108</v>
      </c>
      <c r="C25" s="1">
        <v>6636.5000043073669</v>
      </c>
      <c r="D25" s="1">
        <v>0</v>
      </c>
      <c r="E25">
        <f t="shared" si="0"/>
        <v>-1.4980224794632861</v>
      </c>
      <c r="F25">
        <f t="shared" si="1"/>
        <v>4.8263480587695251E-2</v>
      </c>
      <c r="G25">
        <f t="shared" si="2"/>
        <v>439.32943553509739</v>
      </c>
      <c r="H25" s="1">
        <v>11</v>
      </c>
      <c r="I25" s="1">
        <v>0</v>
      </c>
      <c r="J25" s="1">
        <v>276.110107421875</v>
      </c>
      <c r="K25" s="1">
        <v>1798.34326171875</v>
      </c>
      <c r="L25" s="1">
        <v>0</v>
      </c>
      <c r="M25" s="1">
        <v>1567.712158203125</v>
      </c>
      <c r="N25" s="1">
        <v>473.2979736328125</v>
      </c>
      <c r="O25">
        <f t="shared" si="3"/>
        <v>0.84646417994861267</v>
      </c>
      <c r="P25">
        <f t="shared" si="4"/>
        <v>1</v>
      </c>
      <c r="Q25">
        <f t="shared" si="5"/>
        <v>0.69809638130554807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0.69809638130554807</v>
      </c>
      <c r="Y25">
        <f t="shared" si="9"/>
        <v>0.12824643015883488</v>
      </c>
      <c r="Z25">
        <f>($K$25-M25)/M25</f>
        <v>0.14711316889955678</v>
      </c>
      <c r="AA25" s="1">
        <v>5.2734486758708954E-2</v>
      </c>
      <c r="AB25" s="1">
        <v>0.5</v>
      </c>
      <c r="AC25">
        <f t="shared" si="11"/>
        <v>1.6013983153673129E-2</v>
      </c>
      <c r="AD25">
        <f t="shared" si="12"/>
        <v>0.80393647507261956</v>
      </c>
      <c r="AE25">
        <f t="shared" si="13"/>
        <v>1.671207515642271</v>
      </c>
      <c r="AF25">
        <f t="shared" si="14"/>
        <v>23.028118133544922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22.932888031005859</v>
      </c>
      <c r="AL25" s="1">
        <v>23.028118133544922</v>
      </c>
      <c r="AM25" s="1">
        <v>23.022792816162109</v>
      </c>
      <c r="AN25" s="1">
        <v>399.90646362304688</v>
      </c>
      <c r="AO25" s="1">
        <v>400.69076538085938</v>
      </c>
      <c r="AP25" s="1">
        <v>10.799151420593262</v>
      </c>
      <c r="AQ25" s="1">
        <v>11.329289436340332</v>
      </c>
      <c r="AR25" s="1">
        <v>39.146579742431641</v>
      </c>
      <c r="AS25" s="1">
        <v>41.068313598632813</v>
      </c>
      <c r="AT25" s="1">
        <v>299.857177734375</v>
      </c>
      <c r="AU25" s="1">
        <v>0</v>
      </c>
      <c r="AV25" s="1">
        <v>1.0869547128677368</v>
      </c>
      <c r="AW25" s="1">
        <v>101.79955291748047</v>
      </c>
      <c r="AX25" s="1">
        <v>1.4999959468841553</v>
      </c>
      <c r="AY25" s="1">
        <v>1.1487857438623905E-2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1.4992858886718747</v>
      </c>
      <c r="BH25">
        <f t="shared" si="18"/>
        <v>8.0393647507261959E-4</v>
      </c>
      <c r="BI25">
        <f t="shared" si="19"/>
        <v>296.1781181335449</v>
      </c>
      <c r="BJ25">
        <f t="shared" si="20"/>
        <v>296.08288803100584</v>
      </c>
      <c r="BK25">
        <f t="shared" si="21"/>
        <v>0</v>
      </c>
      <c r="BL25">
        <f t="shared" si="22"/>
        <v>-0.14611117979793889</v>
      </c>
      <c r="BM25">
        <f t="shared" si="23"/>
        <v>2.8245241151344511</v>
      </c>
      <c r="BN25">
        <f t="shared" si="24"/>
        <v>27.745938309022172</v>
      </c>
      <c r="BO25">
        <f t="shared" si="25"/>
        <v>16.41664887268184</v>
      </c>
      <c r="BP25">
        <f t="shared" si="26"/>
        <v>22.980503082275391</v>
      </c>
      <c r="BQ25">
        <f t="shared" si="27"/>
        <v>2.8163959739342386</v>
      </c>
      <c r="BR25">
        <f t="shared" si="28"/>
        <v>4.8014030193223006E-2</v>
      </c>
      <c r="BS25">
        <f t="shared" si="29"/>
        <v>1.1533165994921801</v>
      </c>
      <c r="BT25">
        <f t="shared" si="30"/>
        <v>1.6630793744420584</v>
      </c>
      <c r="BU25">
        <f t="shared" si="31"/>
        <v>3.003108117267669E-2</v>
      </c>
      <c r="BV25">
        <f t="shared" si="32"/>
        <v>44.723540120961978</v>
      </c>
      <c r="BW25">
        <f t="shared" si="33"/>
        <v>1.0964301488643287</v>
      </c>
      <c r="BX25">
        <f t="shared" si="34"/>
        <v>39.965115624864588</v>
      </c>
      <c r="BY25">
        <f t="shared" si="35"/>
        <v>400.90846090218383</v>
      </c>
      <c r="BZ25">
        <f t="shared" si="36"/>
        <v>-1.4933244727654599E-3</v>
      </c>
      <c r="CA25">
        <f t="shared" si="37"/>
        <v>1522.233154296875</v>
      </c>
      <c r="CB25">
        <f t="shared" si="38"/>
        <v>0</v>
      </c>
      <c r="CC25">
        <f t="shared" si="39"/>
        <v>1567.712158203125</v>
      </c>
      <c r="CD25">
        <f t="shared" si="40"/>
        <v>0.84733078885120638</v>
      </c>
      <c r="CE25">
        <f t="shared" si="41"/>
        <v>0.15150839598034793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</sheetData>
  <sortState ref="A14:CE91">
    <sortCondition ref="A14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2020_07_02_0900_5_basil_14_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2020-02-10T10:23:34Z</dcterms:created>
  <dcterms:modified xsi:type="dcterms:W3CDTF">2020-02-13T09:42:03Z</dcterms:modified>
</cp:coreProperties>
</file>